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 SON 1417 NAM" sheetId="1" state="visible" r:id="rId2"/>
    <sheet name="BSR_SON_1417_NAM_v10s_Gulf" sheetId="2" state="visible" r:id="rId3"/>
    <sheet name="BSR_SON_1417_NAM_v10s_Plains" sheetId="3" state="visible" r:id="rId4"/>
    <sheet name="DCC_SON_1417_NAM_v10s_Gulf" sheetId="4" state="visible" r:id="rId5"/>
    <sheet name="DCC_SON_1417_NAM_v10s_Plains" sheetId="5" state="visible" r:id="rId6"/>
    <sheet name="DWC_SON_1417_NAM_v10s_Gulf" sheetId="6" state="visible" r:id="rId7"/>
    <sheet name="DWC_SON_1417_NAM_v10s_Plains" sheetId="7" state="visible" r:id="rId8"/>
    <sheet name="WCC_SON_1417_NAM_v10s_Gulf" sheetId="8" state="visible" r:id="rId9"/>
    <sheet name="WCC_SON_1417_NAM_v10s_Plains" sheetId="9" state="visible" r:id="rId10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<sst xmlns="http://schemas.openxmlformats.org/spreadsheetml/2006/main" count="495" uniqueCount="59">
  <si>
    <t xml:space="preserve">SON</t>
  </si>
  <si>
    <t xml:space="preserve">BSR</t>
  </si>
  <si>
    <t xml:space="preserve">DCC</t>
  </si>
  <si>
    <t xml:space="preserve">DWC</t>
  </si>
  <si>
    <t xml:space="preserve">WCC</t>
  </si>
  <si>
    <r>
      <rPr>
        <b val="true"/>
        <sz val="10"/>
        <rFont val="Arial"/>
        <family val="2"/>
        <charset val="1"/>
      </rPr>
      <t xml:space="preserve">* % diff </t>
    </r>
    <r>
      <rPr>
        <sz val="10"/>
        <rFont val="Arial"/>
        <family val="2"/>
        <charset val="1"/>
      </rPr>
      <t xml:space="preserve">= (Plains-Gulf) )/Plains * 100</t>
    </r>
  </si>
  <si>
    <t xml:space="preserve">Gulf</t>
  </si>
  <si>
    <t xml:space="preserve">Plains</t>
  </si>
  <si>
    <t xml:space="preserve">% diff *</t>
  </si>
  <si>
    <t xml:space="preserve">cores/storm</t>
  </si>
  <si>
    <t xml:space="preserve">n/a</t>
  </si>
  <si>
    <t xml:space="preserve">avg pixels/storm</t>
  </si>
  <si>
    <t xml:space="preserve">SF/(C+SF)</t>
  </si>
  <si>
    <t xml:space="preserve">C/(C+SF)</t>
  </si>
  <si>
    <t xml:space="preserve">C/SF</t>
  </si>
  <si>
    <t xml:space="preserve">SF/all</t>
  </si>
  <si>
    <t xml:space="preserve">C/all</t>
  </si>
  <si>
    <t xml:space="preserve">(C + SF)/all</t>
  </si>
  <si>
    <t xml:space="preserve">avg pixels/core</t>
  </si>
  <si>
    <t xml:space="preserve">Vrc/Vrs (storm)</t>
  </si>
  <si>
    <t xml:space="preserve"># cores</t>
  </si>
  <si>
    <t xml:space="preserve"># cores/km^2</t>
  </si>
  <si>
    <r>
      <rPr>
        <b val="true"/>
        <sz val="10"/>
        <rFont val="Arial"/>
        <family val="2"/>
        <charset val="1"/>
      </rPr>
      <t xml:space="preserve">cores/storm:</t>
    </r>
    <r>
      <rPr>
        <sz val="10"/>
        <rFont val="Arial"/>
        <family val="2"/>
        <charset val="1"/>
      </rPr>
      <t xml:space="preserve"> always greater for Plains</t>
    </r>
  </si>
  <si>
    <r>
      <rPr>
        <b val="true"/>
        <sz val="10"/>
        <rFont val="Arial"/>
        <family val="2"/>
        <charset val="1"/>
      </rPr>
      <t xml:space="preserve">avg pixels/storm:</t>
    </r>
    <r>
      <rPr>
        <sz val="10"/>
        <rFont val="Arial"/>
        <family val="2"/>
        <charset val="1"/>
      </rPr>
      <t xml:space="preserve"> greater for Plains in BSR/DCC; greater for Gulf in DWC/WCC</t>
    </r>
  </si>
  <si>
    <r>
      <rPr>
        <b val="true"/>
        <sz val="10"/>
        <rFont val="Arial"/>
        <family val="2"/>
        <charset val="1"/>
      </rPr>
      <t xml:space="preserve">avg pixels/core:</t>
    </r>
    <r>
      <rPr>
        <sz val="10"/>
        <rFont val="Arial"/>
        <family val="2"/>
        <charset val="1"/>
      </rPr>
      <t xml:space="preserve"> always greater for Plains</t>
    </r>
  </si>
  <si>
    <r>
      <rPr>
        <b val="true"/>
        <sz val="10"/>
        <rFont val="Arial"/>
        <family val="2"/>
        <charset val="1"/>
      </rPr>
      <t xml:space="preserve"># events:</t>
    </r>
    <r>
      <rPr>
        <sz val="10"/>
        <rFont val="Arial"/>
        <family val="2"/>
        <charset val="1"/>
      </rPr>
      <t xml:space="preserve"> always greater for Plains except WCC’s where Gulf &gt;&gt; Plains</t>
    </r>
  </si>
  <si>
    <r>
      <rPr>
        <b val="true"/>
        <sz val="10"/>
        <rFont val="Arial"/>
        <family val="2"/>
        <charset val="1"/>
      </rPr>
      <t xml:space="preserve">Vrc/Vrs:</t>
    </r>
    <r>
      <rPr>
        <sz val="10"/>
        <rFont val="Arial"/>
        <family val="2"/>
        <charset val="1"/>
      </rPr>
      <t xml:space="preserve"> always greater for Gulf except DWC’s where Plains &gt;&gt; Gulf</t>
    </r>
  </si>
  <si>
    <t xml:space="preserve">Gulf Region = 100-75W, 25-32.5N; use midlat and midlon to get area (2435 * 835) =  2,033,287 sq km</t>
  </si>
  <si>
    <t xml:space="preserve">Plains Region = 105W-90W, 35-55N; (1179 * 2226) = 2,624,981 sq km</t>
  </si>
  <si>
    <t xml:space="preserve">CORE</t>
  </si>
  <si>
    <t xml:space="preserve">STORM</t>
  </si>
  <si>
    <t xml:space="preserve">shape</t>
  </si>
  <si>
    <t xml:space="preserve">near surface rain</t>
  </si>
  <si>
    <t xml:space="preserve">orbit</t>
  </si>
  <si>
    <t xml:space="preserve">date</t>
  </si>
  <si>
    <t xml:space="preserve">time</t>
  </si>
  <si>
    <t xml:space="preserve">Core #</t>
  </si>
  <si>
    <t xml:space="preserve">lon</t>
  </si>
  <si>
    <t xml:space="preserve">lat</t>
  </si>
  <si>
    <t xml:space="preserve">area (km2)</t>
  </si>
  <si>
    <t xml:space="preserve">top ht (km)</t>
  </si>
  <si>
    <t xml:space="preserve">bot ht (km)</t>
  </si>
  <si>
    <t xml:space="preserve">dim_X (deg)</t>
  </si>
  <si>
    <t xml:space="preserve">dim_Y (deg)</t>
  </si>
  <si>
    <t xml:space="preserve">terr ht (m)</t>
  </si>
  <si>
    <t xml:space="preserve">O/L</t>
  </si>
  <si>
    <t xml:space="preserve">mean (mm/hr)</t>
  </si>
  <si>
    <t xml:space="preserve">stdev (mm/hr)</t>
  </si>
  <si>
    <t xml:space="preserve">max (mm/hr)</t>
  </si>
  <si>
    <t xml:space="preserve">min (mm/hr)</t>
  </si>
  <si>
    <t xml:space="preserve">pixels All</t>
  </si>
  <si>
    <t xml:space="preserve">pixels Stra</t>
  </si>
  <si>
    <t xml:space="preserve">pixels Conv</t>
  </si>
  <si>
    <t xml:space="preserve">Mean All  (mm/hr)</t>
  </si>
  <si>
    <t xml:space="preserve">Mean Stra (mm/hr)</t>
  </si>
  <si>
    <t xml:space="preserve">Mean Conv (mm/hr)</t>
  </si>
  <si>
    <t xml:space="preserve">vol All (10^6 kg/s)</t>
  </si>
  <si>
    <t xml:space="preserve">vol Stra (10^6 kg/s)</t>
  </si>
  <si>
    <t xml:space="preserve">vol Conv (10^6 kg/s)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</si>
</sst>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"/>
    <numFmt numFmtId="166" formatCode="0.0"/>
    <numFmt numFmtId="167" formatCode="0"/>
    <numFmt numFmtId="168" formatCode="000000"/>
    <numFmt numFmtId="169" formatCode="0.0000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CFEC8"/>
        <bgColor rgb="FFCCFFFF"/>
      </patternFill>
    </fill>
    <fill>
      <patternFill patternType="solid">
        <fgColor rgb="FF83CAFF"/>
        <bgColor rgb="FF99CCFF"/>
      </patternFill>
    </fill>
    <fill>
      <patternFill patternType="solid">
        <fgColor rgb="FF99CCFF"/>
        <bgColor rgb="FF83CA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3CA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CFEC8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Q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P14" activeCellId="0" sqref="P14"/>
    </sheetView>
  </sheetViews>
  <sheetFormatPr defaultRowHeight="12.8" outlineLevelRow="0" outlineLevelCol="0"/>
  <cols>
    <col collapsed="false" customWidth="true" hidden="false" outlineLevel="0" max="1" min="1" style="0" width="16.64"/>
    <col collapsed="false" customWidth="true" hidden="false" outlineLevel="0" max="13" min="2" style="0" width="7.8"/>
    <col collapsed="false" customWidth="false" hidden="false" outlineLevel="0" max="1025" min="14" style="0" width="11.52"/>
  </cols>
  <sheetData>
    <row r="2" s="3" customFormat="true" ht="12.8" hidden="false" customHeight="true" outlineLevel="0" collapsed="false">
      <c r="A2" s="1" t="s">
        <v>0</v>
      </c>
      <c r="B2" s="2" t="s">
        <v>1</v>
      </c>
      <c r="C2" s="2"/>
      <c r="D2" s="2"/>
      <c r="E2" s="1" t="s">
        <v>2</v>
      </c>
      <c r="F2" s="1"/>
      <c r="G2" s="1"/>
      <c r="H2" s="1" t="s">
        <v>3</v>
      </c>
      <c r="I2" s="1"/>
      <c r="J2" s="1"/>
      <c r="K2" s="1" t="s">
        <v>4</v>
      </c>
      <c r="L2" s="1"/>
      <c r="M2" s="1"/>
      <c r="O2" s="4" t="s">
        <v>5</v>
      </c>
      <c r="P2" s="4"/>
      <c r="Q2" s="4"/>
    </row>
    <row r="3" s="7" customFormat="true" ht="12.8" hidden="false" customHeight="false" outlineLevel="0" collapsed="false">
      <c r="A3" s="1"/>
      <c r="B3" s="5" t="s">
        <v>6</v>
      </c>
      <c r="C3" s="5" t="s">
        <v>7</v>
      </c>
      <c r="D3" s="5" t="s">
        <v>8</v>
      </c>
      <c r="E3" s="6" t="s">
        <v>6</v>
      </c>
      <c r="F3" s="6" t="s">
        <v>7</v>
      </c>
      <c r="G3" s="6" t="s">
        <v>8</v>
      </c>
      <c r="H3" s="5" t="s">
        <v>6</v>
      </c>
      <c r="I3" s="5" t="s">
        <v>7</v>
      </c>
      <c r="J3" s="5" t="s">
        <v>8</v>
      </c>
      <c r="K3" s="6" t="s">
        <v>6</v>
      </c>
      <c r="L3" s="6" t="s">
        <v>7</v>
      </c>
      <c r="M3" s="6" t="s">
        <v>8</v>
      </c>
    </row>
    <row r="4" customFormat="false" ht="12.8" hidden="false" customHeight="false" outlineLevel="0" collapsed="false">
      <c r="A4" s="8" t="s">
        <v>9</v>
      </c>
      <c r="B4" s="9" t="n">
        <f aca="false">COUNT(BSR_SON_1417_NAM_v10s_Gulf!R4:R7)/COUNT(BSR_SON_1417_NAM_v10s_Gulf!AN4:AN7)</f>
        <v>1</v>
      </c>
      <c r="C4" s="9" t="n">
        <f aca="false">COUNT(BSR_SON_1417_NAM_v10s_Plains!R4:R4)/COUNT(BSR_SON_1417_NAM_v10s_Plains!AN4:AN4)</f>
        <v>1</v>
      </c>
      <c r="D4" s="10" t="n">
        <f aca="false">(C4-B4)/C4*100</f>
        <v>0</v>
      </c>
      <c r="E4" s="11" t="n">
        <f aca="false">COUNT(DCC_SON_1417_NAM_v10s_Gulf!R4:R4)/COUNT(DCC_SON_1417_NAM_v10s_Gulf!AN4:AN4)</f>
        <v>1</v>
      </c>
      <c r="F4" s="11" t="n">
        <f aca="false">COUNT(DCC_SON_1417_NAM_v10s_Plains!R4:R5)/COUNT(DCC_SON_1417_NAM_v10s_Plains!AN4:AN5)</f>
        <v>1</v>
      </c>
      <c r="G4" s="12" t="n">
        <f aca="false">(F4-E4)/F4*100</f>
        <v>0</v>
      </c>
      <c r="H4" s="13" t="s">
        <v>10</v>
      </c>
      <c r="I4" s="9" t="n">
        <f aca="false">COUNT(DWC_SON_1417_NAM_v10s_Plains!S4:S4)/COUNT(DWC_SON_1417_NAM_v10s_Plains!AO4:AO4)</f>
        <v>1</v>
      </c>
      <c r="J4" s="13" t="s">
        <v>10</v>
      </c>
      <c r="K4" s="11" t="n">
        <f aca="false">COUNT(WCC_SON_1417_NAM_v10s_Gulf!R4:R12)/COUNT(WCC_SON_1417_NAM_v10s_Gulf!AN4:AN12)</f>
        <v>1.125</v>
      </c>
      <c r="L4" s="11" t="n">
        <f aca="false">COUNT(WCC_SON_1417_NAM_v10s_Plains!R4:R7)/COUNT(WCC_SON_1417_NAM_v10s_Plains!AN4:AN7)</f>
        <v>1.33333333333333</v>
      </c>
      <c r="M4" s="12" t="n">
        <f aca="false">(L4-K4)/L4*100</f>
        <v>15.625</v>
      </c>
    </row>
    <row r="5" customFormat="false" ht="12.8" hidden="false" customHeight="false" outlineLevel="0" collapsed="false">
      <c r="A5" s="8" t="s">
        <v>11</v>
      </c>
      <c r="B5" s="14" t="n">
        <f aca="false">BSR_SON_1417_NAM_v10s_Gulf!AN9</f>
        <v>4130.5</v>
      </c>
      <c r="C5" s="14" t="n">
        <f aca="false">BSR_SON_1417_NAM_v10s_Plains!AN6</f>
        <v>3359</v>
      </c>
      <c r="D5" s="10" t="n">
        <f aca="false">(C5-B5)/C5*100</f>
        <v>-22.9681452813337</v>
      </c>
      <c r="E5" s="15" t="n">
        <f aca="false">DCC_SON_1417_NAM_v10s_Gulf!AN6</f>
        <v>1110</v>
      </c>
      <c r="F5" s="15" t="n">
        <f aca="false">DCC_SON_1417_NAM_v10s_Plains!AN7</f>
        <v>141.5</v>
      </c>
      <c r="G5" s="12" t="n">
        <f aca="false">(F5-E5)/F5*100</f>
        <v>-684.452296819788</v>
      </c>
      <c r="H5" s="13" t="s">
        <v>10</v>
      </c>
      <c r="I5" s="14" t="n">
        <f aca="false">DWC_SON_1417_NAM_v10s_Plains!AN6</f>
        <v>2149</v>
      </c>
      <c r="J5" s="13" t="s">
        <v>10</v>
      </c>
      <c r="K5" s="15" t="n">
        <f aca="false">WCC_SON_1417_NAM_v10s_Gulf!AN14</f>
        <v>1454.5</v>
      </c>
      <c r="L5" s="15" t="n">
        <f aca="false">WCC_SON_1417_NAM_v10s_Plains!AN9</f>
        <v>1700.66666666667</v>
      </c>
      <c r="M5" s="12" t="n">
        <f aca="false">(L5-K5)/L5*100</f>
        <v>14.4747157977264</v>
      </c>
    </row>
    <row r="6" customFormat="false" ht="12.8" hidden="false" customHeight="false" outlineLevel="0" collapsed="false">
      <c r="A6" s="8" t="s">
        <v>12</v>
      </c>
      <c r="B6" s="9" t="n">
        <f aca="false">BSR_SON_1417_NAM_v10s_Gulf!AO9/(BSR_SON_1417_NAM_v10s_Gulf!AO9+BSR_SON_1417_NAM_v10s_Gulf!AP9)*100</f>
        <v>87.5611368142763</v>
      </c>
      <c r="C6" s="9" t="n">
        <f aca="false">BSR_SON_1417_NAM_v10s_Plains!AO6/(BSR_SON_1417_NAM_v10s_Plains!AO6+BSR_SON_1417_NAM_v10s_Plains!AP6)*100</f>
        <v>87.1345029239766</v>
      </c>
      <c r="D6" s="10" t="n">
        <f aca="false">(C6-B6)/C6*100</f>
        <v>-0.48962681369962</v>
      </c>
      <c r="E6" s="11" t="n">
        <f aca="false">DCC_SON_1417_NAM_v10s_Gulf!AO6/(DCC_SON_1417_NAM_v10s_Gulf!AO6+DCC_SON_1417_NAM_v10s_Gulf!AP6)*100</f>
        <v>64.0816326530612</v>
      </c>
      <c r="F6" s="11" t="n">
        <f aca="false">DCC_SON_1417_NAM_v10s_Plains!AO7/(DCC_SON_1417_NAM_v10s_Plains!AO7+DCC_SON_1417_NAM_v10s_Plains!AP7)*100</f>
        <v>52.8169014084507</v>
      </c>
      <c r="G6" s="12" t="n">
        <f aca="false">(F6-E6)/F6*100</f>
        <v>-21.3278911564626</v>
      </c>
      <c r="H6" s="13" t="s">
        <v>10</v>
      </c>
      <c r="I6" s="9" t="n">
        <f aca="false">DWC_SON_1417_NAM_v10s_Plains!AO6/(DWC_SON_1417_NAM_v10s_Plains!AO6+DWC_SON_1417_NAM_v10s_Plains!AP6)*100</f>
        <v>50.3930817610063</v>
      </c>
      <c r="J6" s="13" t="s">
        <v>10</v>
      </c>
      <c r="K6" s="11" t="n">
        <f aca="false">WCC_SON_1417_NAM_v10s_Gulf!AO14/(WCC_SON_1417_NAM_v10s_Gulf!AO14+WCC_SON_1417_NAM_v10s_Gulf!AP14)*100</f>
        <v>68.1982821070061</v>
      </c>
      <c r="L6" s="11" t="n">
        <f aca="false">WCC_SON_1417_NAM_v10s_Plains!AO9/(WCC_SON_1417_NAM_v10s_Plains!AO9+WCC_SON_1417_NAM_v10s_Plains!AP9)*100</f>
        <v>79.5733827961975</v>
      </c>
      <c r="M6" s="12" t="n">
        <f aca="false">(L6-K6)/L6*100</f>
        <v>14.2951075968772</v>
      </c>
    </row>
    <row r="7" customFormat="false" ht="12.8" hidden="false" customHeight="false" outlineLevel="0" collapsed="false">
      <c r="A7" s="8" t="s">
        <v>13</v>
      </c>
      <c r="B7" s="9" t="n">
        <f aca="false">BSR_SON_1417_NAM_v10s_Gulf!AP9/(BSR_SON_1417_NAM_v10s_Gulf!AO9+BSR_SON_1417_NAM_v10s_Gulf!AP9)*100</f>
        <v>12.4388631857237</v>
      </c>
      <c r="C7" s="9" t="n">
        <f aca="false">BSR_SON_1417_NAM_v10s_Plains!AP6/(BSR_SON_1417_NAM_v10s_Plains!AO6+BSR_SON_1417_NAM_v10s_Plains!AP6)*100</f>
        <v>12.8654970760234</v>
      </c>
      <c r="D7" s="10" t="n">
        <f aca="false">(C7-B7)/C7*100</f>
        <v>3.31610887460193</v>
      </c>
      <c r="E7" s="11" t="n">
        <f aca="false">DCC_SON_1417_NAM_v10s_Gulf!AP6/(DCC_SON_1417_NAM_v10s_Gulf!AO6+DCC_SON_1417_NAM_v10s_Gulf!AP6)*100</f>
        <v>35.9183673469388</v>
      </c>
      <c r="F7" s="11" t="n">
        <f aca="false">DCC_SON_1417_NAM_v10s_Plains!AP7/(DCC_SON_1417_NAM_v10s_Plains!AO7+DCC_SON_1417_NAM_v10s_Plains!AP7)*100</f>
        <v>47.1830985915493</v>
      </c>
      <c r="G7" s="12" t="n">
        <f aca="false">(F7-E7)/F7*100</f>
        <v>23.874505025891</v>
      </c>
      <c r="H7" s="13" t="s">
        <v>10</v>
      </c>
      <c r="I7" s="9" t="n">
        <f aca="false">DWC_SON_1417_NAM_v10s_Plains!AP6/(DWC_SON_1417_NAM_v10s_Plains!AO6+DWC_SON_1417_NAM_v10s_Plains!AP6)*100</f>
        <v>49.6069182389937</v>
      </c>
      <c r="J7" s="13" t="s">
        <v>10</v>
      </c>
      <c r="K7" s="11" t="n">
        <f aca="false">WCC_SON_1417_NAM_v10s_Gulf!AP14/(WCC_SON_1417_NAM_v10s_Gulf!AO14+WCC_SON_1417_NAM_v10s_Gulf!AP14)*100</f>
        <v>31.8017178929939</v>
      </c>
      <c r="L7" s="11" t="n">
        <f aca="false">WCC_SON_1417_NAM_v10s_Plains!AP9/(WCC_SON_1417_NAM_v10s_Plains!AO9+WCC_SON_1417_NAM_v10s_Plains!AP9)*100</f>
        <v>20.4266172038025</v>
      </c>
      <c r="M7" s="12" t="n">
        <f aca="false">(L7-K7)/L7*100</f>
        <v>-55.6876382207522</v>
      </c>
    </row>
    <row r="8" customFormat="false" ht="12.8" hidden="false" customHeight="false" outlineLevel="0" collapsed="false">
      <c r="A8" s="8" t="s">
        <v>14</v>
      </c>
      <c r="B8" s="9" t="n">
        <f aca="false">BSR_SON_1417_NAM_v10s_Gulf!AP9/BSR_SON_1417_NAM_v10s_Gulf!AO9*100</f>
        <v>14.2059178743961</v>
      </c>
      <c r="C8" s="9" t="n">
        <f aca="false">BSR_SON_1417_NAM_v10s_Plains!AP6/BSR_SON_1417_NAM_v10s_Plains!AO6*100</f>
        <v>14.7651006711409</v>
      </c>
      <c r="D8" s="10" t="n">
        <f aca="false">(C8-B8)/C8*100</f>
        <v>3.78719257795345</v>
      </c>
      <c r="E8" s="11" t="n">
        <f aca="false">DCC_SON_1417_NAM_v10s_Gulf!AP6/DCC_SON_1417_NAM_v10s_Gulf!AO6*100</f>
        <v>56.0509554140127</v>
      </c>
      <c r="F8" s="11" t="n">
        <f aca="false">DCC_SON_1417_NAM_v10s_Plains!AP7/DCC_SON_1417_NAM_v10s_Plains!AO7*100</f>
        <v>89.3333333333333</v>
      </c>
      <c r="G8" s="12" t="n">
        <f aca="false">(F8-E8)/F8*100</f>
        <v>37.2563931932693</v>
      </c>
      <c r="H8" s="13" t="s">
        <v>10</v>
      </c>
      <c r="I8" s="9" t="n">
        <f aca="false">DWC_SON_1417_NAM_v10s_Plains!AP6/DWC_SON_1417_NAM_v10s_Plains!AO6*100</f>
        <v>98.4399375975039</v>
      </c>
      <c r="J8" s="13" t="s">
        <v>10</v>
      </c>
      <c r="K8" s="11" t="n">
        <f aca="false">WCC_SON_1417_NAM_v10s_Gulf!AP14/WCC_SON_1417_NAM_v10s_Gulf!AO14*100</f>
        <v>46.6312594840668</v>
      </c>
      <c r="L8" s="11" t="n">
        <f aca="false">WCC_SON_1417_NAM_v10s_Plains!AP9/WCC_SON_1417_NAM_v10s_Plains!AO9*100</f>
        <v>25.6701631701632</v>
      </c>
      <c r="M8" s="12" t="n">
        <f aca="false">(L8-K8)/L8*100</f>
        <v>-81.6554853000194</v>
      </c>
    </row>
    <row r="9" customFormat="false" ht="12.8" hidden="false" customHeight="false" outlineLevel="0" collapsed="false">
      <c r="A9" s="8" t="s">
        <v>15</v>
      </c>
      <c r="B9" s="9" t="n">
        <f aca="false">BSR_SON_1417_NAM_v10s_Gulf!AO9/BSR_SON_1417_NAM_v10s_Gulf!AN9*100</f>
        <v>80.1839970947827</v>
      </c>
      <c r="C9" s="9" t="n">
        <f aca="false">BSR_SON_1417_NAM_v10s_Plains!AO6/BSR_SON_1417_NAM_v10s_Plains!AN6*100</f>
        <v>79.845192021435</v>
      </c>
      <c r="D9" s="10" t="n">
        <f aca="false">(C9-B9)/C9*100</f>
        <v>-0.424327457634271</v>
      </c>
      <c r="E9" s="11" t="n">
        <f aca="false">DCC_SON_1417_NAM_v10s_Gulf!AO6/DCC_SON_1417_NAM_v10s_Gulf!AN6*100</f>
        <v>42.4324324324324</v>
      </c>
      <c r="F9" s="11" t="n">
        <f aca="false">DCC_SON_1417_NAM_v10s_Plains!AO7/DCC_SON_1417_NAM_v10s_Plains!AN7*100</f>
        <v>26.5017667844523</v>
      </c>
      <c r="G9" s="12" t="n">
        <f aca="false">(F9-E9)/F9*100</f>
        <v>-60.1117117117117</v>
      </c>
      <c r="H9" s="13" t="s">
        <v>10</v>
      </c>
      <c r="I9" s="9" t="n">
        <f aca="false">DWC_SON_1417_NAM_v10s_Plains!AO6/DWC_SON_1417_NAM_v10s_Plains!AN6*100</f>
        <v>29.8278268962308</v>
      </c>
      <c r="J9" s="13" t="s">
        <v>10</v>
      </c>
      <c r="K9" s="11" t="n">
        <f aca="false">WCC_SON_1417_NAM_v10s_Gulf!AO14/WCC_SON_1417_NAM_v10s_Gulf!AN14*100</f>
        <v>56.6345823306978</v>
      </c>
      <c r="L9" s="11" t="n">
        <f aca="false">WCC_SON_1417_NAM_v10s_Plains!AO9/WCC_SON_1417_NAM_v10s_Plains!AN9*100</f>
        <v>67.2677381419051</v>
      </c>
      <c r="M9" s="12" t="n">
        <f aca="false">(L9-K9)/L9*100</f>
        <v>15.8072147286654</v>
      </c>
    </row>
    <row r="10" customFormat="false" ht="12.8" hidden="false" customHeight="false" outlineLevel="0" collapsed="false">
      <c r="A10" s="8" t="s">
        <v>16</v>
      </c>
      <c r="B10" s="9" t="n">
        <f aca="false">BSR_SON_1417_NAM_v10s_Gulf!AP9/BSR_SON_1417_NAM_v10s_Gulf!AN9*100</f>
        <v>11.390872775693</v>
      </c>
      <c r="C10" s="9" t="n">
        <f aca="false">BSR_SON_1417_NAM_v10s_Plains!AP6/BSR_SON_1417_NAM_v10s_Plains!AN6*100</f>
        <v>11.7892229830307</v>
      </c>
      <c r="D10" s="10" t="n">
        <f aca="false">(C10-B10)/C10*100</f>
        <v>3.37893521830091</v>
      </c>
      <c r="E10" s="11" t="n">
        <f aca="false">DCC_SON_1417_NAM_v10s_Gulf!AP6/DCC_SON_1417_NAM_v10s_Gulf!AN6*100</f>
        <v>23.7837837837838</v>
      </c>
      <c r="F10" s="11" t="n">
        <f aca="false">DCC_SON_1417_NAM_v10s_Plains!AP7/DCC_SON_1417_NAM_v10s_Plains!AN7*100</f>
        <v>23.6749116607774</v>
      </c>
      <c r="G10" s="12" t="n">
        <f aca="false">(F10-E10)/F10*100</f>
        <v>-0.459862847922569</v>
      </c>
      <c r="H10" s="13" t="s">
        <v>10</v>
      </c>
      <c r="I10" s="9" t="n">
        <f aca="false">DWC_SON_1417_NAM_v10s_Plains!AP6/DWC_SON_1417_NAM_v10s_Plains!AN6*100</f>
        <v>29.3624941833411</v>
      </c>
      <c r="J10" s="13" t="s">
        <v>10</v>
      </c>
      <c r="K10" s="11" t="n">
        <f aca="false">WCC_SON_1417_NAM_v10s_Gulf!AP14/WCC_SON_1417_NAM_v10s_Gulf!AN14*100</f>
        <v>26.4094190443451</v>
      </c>
      <c r="L10" s="11" t="n">
        <f aca="false">WCC_SON_1417_NAM_v10s_Plains!AP9/WCC_SON_1417_NAM_v10s_Plains!AN9*100</f>
        <v>17.2677381419051</v>
      </c>
      <c r="M10" s="12" t="n">
        <f aca="false">(L10-K10)/L10*100</f>
        <v>-52.9408126722462</v>
      </c>
    </row>
    <row r="11" customFormat="false" ht="12.8" hidden="false" customHeight="false" outlineLevel="0" collapsed="false">
      <c r="A11" s="8" t="s">
        <v>17</v>
      </c>
      <c r="B11" s="9" t="n">
        <f aca="false">SUM(B9:B10)</f>
        <v>91.5748698704757</v>
      </c>
      <c r="C11" s="9" t="n">
        <f aca="false">SUM(C9:C10)</f>
        <v>91.6344150044656</v>
      </c>
      <c r="D11" s="10" t="n">
        <f aca="false">(C11-B11)/C11*100</f>
        <v>0.064981190731668</v>
      </c>
      <c r="E11" s="11" t="n">
        <f aca="false">SUM(E9:E10)</f>
        <v>66.2162162162162</v>
      </c>
      <c r="F11" s="11" t="n">
        <f aca="false">SUM(F9:F10)</f>
        <v>50.1766784452297</v>
      </c>
      <c r="G11" s="12" t="n">
        <f aca="false">(F11-E11)/F11*100</f>
        <v>-31.9661210506281</v>
      </c>
      <c r="H11" s="13" t="s">
        <v>10</v>
      </c>
      <c r="I11" s="9" t="n">
        <f aca="false">SUM(I9:I10)</f>
        <v>59.1903210795719</v>
      </c>
      <c r="J11" s="13" t="s">
        <v>10</v>
      </c>
      <c r="K11" s="11" t="n">
        <f aca="false">SUM(K9:K10)</f>
        <v>83.044001375043</v>
      </c>
      <c r="L11" s="11" t="n">
        <f aca="false">SUM(L9:L10)</f>
        <v>84.5354762838103</v>
      </c>
      <c r="M11" s="12" t="n">
        <f aca="false">(L11-K11)/L11*100</f>
        <v>1.76431833631597</v>
      </c>
    </row>
    <row r="12" customFormat="false" ht="12.8" hidden="false" customHeight="false" outlineLevel="0" collapsed="false">
      <c r="A12" s="8" t="s">
        <v>18</v>
      </c>
      <c r="B12" s="14" t="n">
        <f aca="false">BSR_SON_1417_NAM_v10s_Gulf!R9</f>
        <v>3193.5</v>
      </c>
      <c r="C12" s="14" t="n">
        <f aca="false">BSR_SON_1417_NAM_v10s_Plains!R6</f>
        <v>2578</v>
      </c>
      <c r="D12" s="10" t="n">
        <f aca="false">(C12-B12)/C12*100</f>
        <v>-23.8750969743988</v>
      </c>
      <c r="E12" s="15" t="n">
        <f aca="false">DCC_SON_1417_NAM_v10s_Gulf!R6</f>
        <v>28</v>
      </c>
      <c r="F12" s="15" t="n">
        <f aca="false">DCC_SON_1417_NAM_v10s_Plains!R7</f>
        <v>11.5</v>
      </c>
      <c r="G12" s="12" t="n">
        <f aca="false">(F12-E12)/F12*100</f>
        <v>-143.478260869565</v>
      </c>
      <c r="H12" s="13" t="s">
        <v>10</v>
      </c>
      <c r="I12" s="14" t="n">
        <f aca="false">DWC_SON_1417_NAM_v10s_Plains!R6</f>
        <v>451</v>
      </c>
      <c r="J12" s="13" t="s">
        <v>10</v>
      </c>
      <c r="K12" s="15" t="n">
        <f aca="false">WCC_SON_1417_NAM_v10s_Gulf!R14</f>
        <v>54.1111111111111</v>
      </c>
      <c r="L12" s="15" t="n">
        <f aca="false">WCC_SON_1417_NAM_v10s_Plains!R9</f>
        <v>74.75</v>
      </c>
      <c r="M12" s="12" t="n">
        <f aca="false">(L12-K12)/L12*100</f>
        <v>27.6105536975102</v>
      </c>
    </row>
    <row r="13" customFormat="false" ht="12.8" hidden="false" customHeight="false" outlineLevel="0" collapsed="false">
      <c r="A13" s="8" t="s">
        <v>19</v>
      </c>
      <c r="B13" s="9" t="n">
        <f aca="false">BSR_SON_1417_NAM_v10s_Gulf!AV9/BSR_SON_1417_NAM_v10s_Gulf!AU9</f>
        <v>0.640257189429825</v>
      </c>
      <c r="C13" s="9" t="n">
        <f aca="false">BSR_SON_1417_NAM_v10s_Plains!AV6/BSR_SON_1417_NAM_v10s_Plains!AU6</f>
        <v>0.536293196774154</v>
      </c>
      <c r="D13" s="10" t="n">
        <f aca="false">(C13-B13)/C13*100</f>
        <v>-19.3856631560912</v>
      </c>
      <c r="E13" s="11" t="n">
        <f aca="false">DCC_SON_1417_NAM_v10s_Gulf!AV6/DCC_SON_1417_NAM_v10s_Gulf!AU6</f>
        <v>2.06941973111902</v>
      </c>
      <c r="F13" s="11" t="n">
        <f aca="false">DCC_SON_1417_NAM_v10s_Plains!AV7/DCC_SON_1417_NAM_v10s_Plains!AU7</f>
        <v>3.95437821927888</v>
      </c>
      <c r="G13" s="12" t="n">
        <f aca="false">(F13-E13)/F13*100</f>
        <v>47.6676327765027</v>
      </c>
      <c r="H13" s="13" t="s">
        <v>10</v>
      </c>
      <c r="I13" s="9" t="n">
        <f aca="false">DWC_SON_1417_NAM_v10s_Plains!AV6/DWC_SON_1417_NAM_v10s_Plains!AU6*100</f>
        <v>621.014419852448</v>
      </c>
      <c r="J13" s="13" t="s">
        <v>10</v>
      </c>
      <c r="K13" s="11" t="n">
        <f aca="false">WCC_SON_1417_NAM_v10s_Gulf!AV14/WCC_SON_1417_NAM_v10s_Gulf!AU14*100</f>
        <v>203.97800169038</v>
      </c>
      <c r="L13" s="11" t="n">
        <f aca="false">WCC_SON_1417_NAM_v10s_Plains!AV9/WCC_SON_1417_NAM_v10s_Plains!AU9*100</f>
        <v>91.6461219933253</v>
      </c>
      <c r="M13" s="12" t="n">
        <f aca="false">(L13-K13)/L13*100</f>
        <v>-122.571339903761</v>
      </c>
    </row>
    <row r="14" customFormat="false" ht="12.8" hidden="false" customHeight="false" outlineLevel="0" collapsed="false">
      <c r="A14" s="16" t="s">
        <v>20</v>
      </c>
      <c r="B14" s="17" t="n">
        <f aca="false">COUNT(BSR_SON_1417_NAM_v10s_Gulf!R4:R7)</f>
        <v>4</v>
      </c>
      <c r="C14" s="17" t="n">
        <f aca="false">COUNT(BSR_SON_1417_NAM_v10s_Plains!R4:R4)</f>
        <v>1</v>
      </c>
      <c r="D14" s="10" t="n">
        <f aca="false">(C14-B14)/C14*100</f>
        <v>-300</v>
      </c>
      <c r="E14" s="18" t="n">
        <f aca="false">COUNT(DCC_SON_1417_NAM_v10s_Gulf!R4:R4)</f>
        <v>1</v>
      </c>
      <c r="F14" s="18" t="n">
        <f aca="false">COUNT(DCC_SON_1417_NAM_v10s_Plains!R4:R5)</f>
        <v>2</v>
      </c>
      <c r="G14" s="12" t="n">
        <f aca="false">(F14-E14)/F14*100</f>
        <v>50</v>
      </c>
      <c r="H14" s="13" t="s">
        <v>10</v>
      </c>
      <c r="I14" s="17" t="n">
        <f aca="false">COUNT(DWC_SON_1417_NAM_v10s_Plains!R4:R4)</f>
        <v>1</v>
      </c>
      <c r="J14" s="13" t="s">
        <v>10</v>
      </c>
      <c r="K14" s="18" t="n">
        <f aca="false">COUNT(WCC_SON_1417_NAM_v10s_Gulf!R4:R12)</f>
        <v>9</v>
      </c>
      <c r="L14" s="18" t="n">
        <f aca="false">COUNT(WCC_SON_1417_NAM_v10s_Plains!R4:R7)</f>
        <v>4</v>
      </c>
      <c r="M14" s="12" t="n">
        <f aca="false">(L14-K14)/L14*100</f>
        <v>-125</v>
      </c>
    </row>
    <row r="15" customFormat="false" ht="12.8" hidden="false" customHeight="false" outlineLevel="0" collapsed="false">
      <c r="A15" s="16" t="s">
        <v>21</v>
      </c>
      <c r="B15" s="17" t="n">
        <f aca="false">B14/A27</f>
        <v>1.96725794243508E-006</v>
      </c>
      <c r="C15" s="17" t="n">
        <f aca="false">C14/A28</f>
        <v>3.80955138341954E-007</v>
      </c>
      <c r="D15" s="10" t="n">
        <f aca="false">(C15-B15)/C15*100</f>
        <v>-416.401472099118</v>
      </c>
      <c r="E15" s="18" t="n">
        <f aca="false">E14/A27</f>
        <v>4.9181448560877E-007</v>
      </c>
      <c r="F15" s="18" t="n">
        <f aca="false">F14/A28</f>
        <v>7.61910276683907E-007</v>
      </c>
      <c r="G15" s="12" t="n">
        <f aca="false">(F15-E15)/F15*100</f>
        <v>35.4498159876102</v>
      </c>
      <c r="H15" s="13" t="s">
        <v>10</v>
      </c>
      <c r="I15" s="17" t="n">
        <f aca="false">I14/A28</f>
        <v>3.80955138341954E-007</v>
      </c>
      <c r="J15" s="13" t="s">
        <v>10</v>
      </c>
      <c r="K15" s="18" t="n">
        <f aca="false">K14/A27</f>
        <v>4.42633037047893E-006</v>
      </c>
      <c r="L15" s="18" t="n">
        <f aca="false">L14/A28</f>
        <v>1.52382055336781E-006</v>
      </c>
      <c r="M15" s="12" t="n">
        <f aca="false">(L15-K15)/L15*100</f>
        <v>-190.475828055754</v>
      </c>
    </row>
    <row r="17" customFormat="false" ht="12.8" hidden="false" customHeight="false" outlineLevel="0" collapsed="false">
      <c r="B17" s="19" t="s">
        <v>22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</row>
    <row r="18" customFormat="false" ht="12.8" hidden="false" customHeight="false" outlineLevel="0" collapsed="false">
      <c r="B18" s="19" t="s">
        <v>23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</row>
    <row r="19" customFormat="false" ht="12.8" hidden="false" customHeight="false" outlineLevel="0" collapsed="false">
      <c r="B19" s="19" t="s">
        <v>24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</row>
    <row r="20" customFormat="false" ht="12.8" hidden="false" customHeight="false" outlineLevel="0" collapsed="false">
      <c r="B20" s="19" t="s">
        <v>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</row>
    <row r="21" customFormat="false" ht="12.8" hidden="false" customHeight="false" outlineLevel="0" collapsed="false">
      <c r="B21" s="19" t="s">
        <v>26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</row>
    <row r="23" customFormat="false" ht="12.8" hidden="false" customHeight="false" outlineLevel="0" collapsed="false">
      <c r="A23" s="20" t="s">
        <v>27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</row>
    <row r="24" customFormat="false" ht="12.8" hidden="false" customHeight="false" outlineLevel="0" collapsed="false">
      <c r="H24" s="21"/>
    </row>
    <row r="25" customFormat="false" ht="12.8" hidden="false" customHeight="false" outlineLevel="0" collapsed="false">
      <c r="A25" s="20" t="s">
        <v>28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</row>
    <row r="26" customFormat="false" ht="12.8" hidden="false" customHeight="false" outlineLevel="0" collapsed="false">
      <c r="D26" s="19"/>
      <c r="E26" s="22"/>
      <c r="F26" s="22"/>
      <c r="G26" s="22"/>
      <c r="H26" s="22"/>
    </row>
    <row r="27" customFormat="false" ht="12.8" hidden="false" customHeight="false" outlineLevel="0" collapsed="false">
      <c r="A27" s="0" t="n">
        <v>2033287</v>
      </c>
      <c r="B27" s="0" t="s">
        <v>6</v>
      </c>
      <c r="D27" s="19"/>
      <c r="E27" s="22"/>
      <c r="F27" s="22"/>
      <c r="G27" s="22"/>
      <c r="H27" s="22"/>
    </row>
    <row r="28" customFormat="false" ht="12.8" hidden="false" customHeight="false" outlineLevel="0" collapsed="false">
      <c r="A28" s="0" t="n">
        <v>2624981</v>
      </c>
      <c r="B28" s="0" t="s">
        <v>7</v>
      </c>
    </row>
  </sheetData>
  <mergeCells count="13">
    <mergeCell ref="A2:A3"/>
    <mergeCell ref="B2:D2"/>
    <mergeCell ref="E2:G2"/>
    <mergeCell ref="H2:J2"/>
    <mergeCell ref="K2:M2"/>
    <mergeCell ref="O2:Q2"/>
    <mergeCell ref="B17:M17"/>
    <mergeCell ref="B18:M18"/>
    <mergeCell ref="B19:M19"/>
    <mergeCell ref="B20:M20"/>
    <mergeCell ref="B21:M21"/>
    <mergeCell ref="A23:M23"/>
    <mergeCell ref="A25:M2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4" activeCellId="0" sqref="A4"/>
    </sheetView>
  </sheetViews>
  <sheetFormatPr defaultRowHeight="12.8" outlineLevelRow="0" outlineLevelCol="0"/>
  <cols>
    <col collapsed="false" customWidth="true" hidden="false" outlineLevel="0" max="1" min="1" style="23" width="6.48"/>
    <col collapsed="false" customWidth="true" hidden="false" outlineLevel="0" max="2" min="2" style="0" width="9.07"/>
    <col collapsed="false" customWidth="true" hidden="false" outlineLevel="0" max="3" min="3" style="23" width="6.48"/>
    <col collapsed="false" customWidth="true" hidden="false" outlineLevel="0" max="4" min="4" style="0" width="4.51"/>
    <col collapsed="false" customWidth="true" hidden="false" outlineLevel="0" max="6" min="5" style="24" width="7.13"/>
    <col collapsed="false" customWidth="true" hidden="false" outlineLevel="0" max="7" min="7" style="24" width="9.07"/>
    <col collapsed="false" customWidth="true" hidden="false" outlineLevel="0" max="9" min="8" style="24" width="5.16"/>
    <col collapsed="false" customWidth="true" hidden="false" outlineLevel="0" max="11" min="10" style="24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7" min="14" style="24" width="7.13"/>
    <col collapsed="false" customWidth="true" hidden="false" outlineLevel="0" max="20" min="18" style="0" width="5.83"/>
    <col collapsed="false" customWidth="true" hidden="false" outlineLevel="0" max="22" min="21" style="25" width="7.05"/>
    <col collapsed="false" customWidth="true" hidden="false" outlineLevel="0" max="23" min="23" style="25" width="7.19"/>
    <col collapsed="false" customWidth="true" hidden="false" outlineLevel="0" max="24" min="24" style="25" width="6.2"/>
    <col collapsed="false" customWidth="true" hidden="false" outlineLevel="0" max="25" min="25" style="25" width="6.77"/>
    <col collapsed="false" customWidth="true" hidden="false" outlineLevel="0" max="26" min="26" style="25" width="7.34"/>
    <col collapsed="false" customWidth="true" hidden="false" outlineLevel="0" max="28" min="27" style="24" width="7.13"/>
    <col collapsed="false" customWidth="true" hidden="false" outlineLevel="0" max="29" min="29" style="24" width="9.07"/>
    <col collapsed="false" customWidth="true" hidden="false" outlineLevel="0" max="31" min="30" style="24" width="5.16"/>
    <col collapsed="false" customWidth="true" hidden="false" outlineLevel="0" max="33" min="32" style="24" width="6.48"/>
    <col collapsed="false" customWidth="true" hidden="false" outlineLevel="0" max="34" min="34" style="0" width="5.16"/>
    <col collapsed="false" customWidth="true" hidden="false" outlineLevel="0" max="35" min="35" style="0" width="2.59"/>
    <col collapsed="false" customWidth="true" hidden="false" outlineLevel="0" max="39" min="36" style="24" width="7.13"/>
    <col collapsed="false" customWidth="true" hidden="false" outlineLevel="0" max="42" min="40" style="0" width="5.83"/>
    <col collapsed="false" customWidth="true" hidden="false" outlineLevel="0" max="43" min="43" style="25" width="7.34"/>
    <col collapsed="false" customWidth="true" hidden="false" outlineLevel="0" max="44" min="44" style="25" width="7.19"/>
    <col collapsed="false" customWidth="true" hidden="false" outlineLevel="0" max="45" min="45" style="25" width="7.05"/>
    <col collapsed="false" customWidth="true" hidden="false" outlineLevel="0" max="46" min="46" style="25" width="6.35"/>
    <col collapsed="false" customWidth="true" hidden="false" outlineLevel="0" max="47" min="47" style="25" width="7.05"/>
    <col collapsed="false" customWidth="true" hidden="false" outlineLevel="0" max="48" min="48" style="25" width="7.34"/>
    <col collapsed="false" customWidth="false" hidden="false" outlineLevel="0" max="1025" min="49" style="0" width="11.52"/>
  </cols>
  <sheetData>
    <row r="1" customFormat="false" ht="12.8" hidden="false" customHeight="false" outlineLevel="0" collapsed="false">
      <c r="A1" s="26"/>
      <c r="B1" s="26"/>
      <c r="C1" s="26"/>
      <c r="D1" s="26"/>
      <c r="E1" s="27" t="s">
        <v>29</v>
      </c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8" t="s">
        <v>30</v>
      </c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</row>
    <row r="2" customFormat="false" ht="12.8" hidden="false" customHeight="false" outlineLevel="0" collapsed="false">
      <c r="A2" s="26"/>
      <c r="B2" s="26"/>
      <c r="C2" s="26"/>
      <c r="D2" s="26"/>
      <c r="E2" s="27" t="s">
        <v>31</v>
      </c>
      <c r="F2" s="27"/>
      <c r="G2" s="27"/>
      <c r="H2" s="27"/>
      <c r="I2" s="27"/>
      <c r="J2" s="27"/>
      <c r="K2" s="27"/>
      <c r="L2" s="27"/>
      <c r="M2" s="27"/>
      <c r="N2" s="27" t="s">
        <v>32</v>
      </c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8" t="s">
        <v>31</v>
      </c>
      <c r="AB2" s="28"/>
      <c r="AC2" s="28"/>
      <c r="AD2" s="28"/>
      <c r="AE2" s="28"/>
      <c r="AF2" s="28"/>
      <c r="AG2" s="28"/>
      <c r="AH2" s="28"/>
      <c r="AI2" s="28"/>
      <c r="AJ2" s="28" t="s">
        <v>32</v>
      </c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</row>
    <row r="3" s="39" customFormat="true" ht="35.2" hidden="false" customHeight="false" outlineLevel="0" collapsed="false">
      <c r="A3" s="29" t="s">
        <v>33</v>
      </c>
      <c r="B3" s="30" t="s">
        <v>34</v>
      </c>
      <c r="C3" s="29" t="s">
        <v>35</v>
      </c>
      <c r="D3" s="30" t="s">
        <v>36</v>
      </c>
      <c r="E3" s="31" t="s">
        <v>37</v>
      </c>
      <c r="F3" s="31" t="s">
        <v>38</v>
      </c>
      <c r="G3" s="31" t="s">
        <v>39</v>
      </c>
      <c r="H3" s="31" t="s">
        <v>40</v>
      </c>
      <c r="I3" s="31" t="s">
        <v>41</v>
      </c>
      <c r="J3" s="31" t="s">
        <v>42</v>
      </c>
      <c r="K3" s="31" t="s">
        <v>43</v>
      </c>
      <c r="L3" s="32" t="s">
        <v>44</v>
      </c>
      <c r="M3" s="32" t="s">
        <v>45</v>
      </c>
      <c r="N3" s="31" t="s">
        <v>46</v>
      </c>
      <c r="O3" s="31" t="s">
        <v>47</v>
      </c>
      <c r="P3" s="31" t="s">
        <v>48</v>
      </c>
      <c r="Q3" s="31" t="s">
        <v>49</v>
      </c>
      <c r="R3" s="33" t="s">
        <v>50</v>
      </c>
      <c r="S3" s="33" t="s">
        <v>51</v>
      </c>
      <c r="T3" s="33" t="s">
        <v>52</v>
      </c>
      <c r="U3" s="34" t="s">
        <v>53</v>
      </c>
      <c r="V3" s="34" t="s">
        <v>54</v>
      </c>
      <c r="W3" s="34" t="s">
        <v>55</v>
      </c>
      <c r="X3" s="35" t="s">
        <v>56</v>
      </c>
      <c r="Y3" s="35" t="s">
        <v>57</v>
      </c>
      <c r="Z3" s="35" t="s">
        <v>58</v>
      </c>
      <c r="AA3" s="36" t="s">
        <v>37</v>
      </c>
      <c r="AB3" s="36" t="s">
        <v>38</v>
      </c>
      <c r="AC3" s="36" t="s">
        <v>39</v>
      </c>
      <c r="AD3" s="36" t="s">
        <v>40</v>
      </c>
      <c r="AE3" s="36" t="s">
        <v>41</v>
      </c>
      <c r="AF3" s="36" t="s">
        <v>42</v>
      </c>
      <c r="AG3" s="36" t="s">
        <v>43</v>
      </c>
      <c r="AH3" s="37" t="s">
        <v>44</v>
      </c>
      <c r="AI3" s="37" t="s">
        <v>45</v>
      </c>
      <c r="AJ3" s="36" t="s">
        <v>46</v>
      </c>
      <c r="AK3" s="36" t="s">
        <v>47</v>
      </c>
      <c r="AL3" s="36" t="s">
        <v>48</v>
      </c>
      <c r="AM3" s="36" t="s">
        <v>49</v>
      </c>
      <c r="AN3" s="33" t="s">
        <v>50</v>
      </c>
      <c r="AO3" s="33" t="s">
        <v>51</v>
      </c>
      <c r="AP3" s="33" t="s">
        <v>52</v>
      </c>
      <c r="AQ3" s="38" t="s">
        <v>53</v>
      </c>
      <c r="AR3" s="38" t="s">
        <v>54</v>
      </c>
      <c r="AS3" s="38" t="s">
        <v>55</v>
      </c>
      <c r="AT3" s="35" t="s">
        <v>56</v>
      </c>
      <c r="AU3" s="35" t="s">
        <v>57</v>
      </c>
      <c r="AV3" s="35" t="s">
        <v>58</v>
      </c>
    </row>
    <row r="4" customFormat="false" ht="12.8" hidden="false" customHeight="false" outlineLevel="0" collapsed="false">
      <c r="A4" s="40" t="n">
        <v>14469</v>
      </c>
      <c r="B4" s="41" t="n">
        <v>20160914</v>
      </c>
      <c r="C4" s="40" t="n">
        <v>154717</v>
      </c>
      <c r="D4" s="41" t="n">
        <v>1</v>
      </c>
      <c r="E4" s="9" t="n">
        <v>-77.85</v>
      </c>
      <c r="F4" s="9" t="n">
        <v>32.45</v>
      </c>
      <c r="G4" s="9" t="n">
        <v>65132.68</v>
      </c>
      <c r="H4" s="9" t="n">
        <v>13.88</v>
      </c>
      <c r="I4" s="9" t="n">
        <v>0</v>
      </c>
      <c r="J4" s="9" t="n">
        <v>4.25</v>
      </c>
      <c r="K4" s="9" t="n">
        <v>3.95</v>
      </c>
      <c r="L4" s="17" t="n">
        <v>0</v>
      </c>
      <c r="M4" s="17" t="n">
        <v>0</v>
      </c>
      <c r="N4" s="9" t="n">
        <v>3.57</v>
      </c>
      <c r="O4" s="9" t="n">
        <v>5.18</v>
      </c>
      <c r="P4" s="9" t="n">
        <v>107.22</v>
      </c>
      <c r="Q4" s="9" t="n">
        <v>0</v>
      </c>
      <c r="R4" s="18" t="n">
        <v>2497</v>
      </c>
      <c r="S4" s="18" t="n">
        <v>2497</v>
      </c>
      <c r="T4" s="18" t="n">
        <v>0</v>
      </c>
      <c r="U4" s="9" t="n">
        <v>3.5717</v>
      </c>
      <c r="V4" s="9" t="n">
        <v>3.5717</v>
      </c>
      <c r="W4" s="9" t="n">
        <v>0</v>
      </c>
      <c r="X4" s="11" t="n">
        <v>64.6212</v>
      </c>
      <c r="Y4" s="11" t="n">
        <v>64.6212</v>
      </c>
      <c r="Z4" s="11" t="n">
        <v>0</v>
      </c>
      <c r="AA4" s="42" t="n">
        <v>-78.12</v>
      </c>
      <c r="AB4" s="42" t="n">
        <v>32.05</v>
      </c>
      <c r="AC4" s="42" t="n">
        <v>101103.98</v>
      </c>
      <c r="AD4" s="42" t="n">
        <v>15.25</v>
      </c>
      <c r="AE4" s="42" t="n">
        <v>0</v>
      </c>
      <c r="AF4" s="42" t="n">
        <v>4.8</v>
      </c>
      <c r="AG4" s="42" t="n">
        <v>5.45</v>
      </c>
      <c r="AH4" s="43" t="n">
        <v>0</v>
      </c>
      <c r="AI4" s="43" t="n">
        <v>0</v>
      </c>
      <c r="AJ4" s="42" t="n">
        <v>5.26</v>
      </c>
      <c r="AK4" s="42" t="n">
        <v>11.69</v>
      </c>
      <c r="AL4" s="42" t="n">
        <v>185.69</v>
      </c>
      <c r="AM4" s="42" t="n">
        <v>0</v>
      </c>
      <c r="AN4" s="18" t="n">
        <v>3859</v>
      </c>
      <c r="AO4" s="18" t="n">
        <v>2815</v>
      </c>
      <c r="AP4" s="18" t="n">
        <v>732</v>
      </c>
      <c r="AQ4" s="42" t="n">
        <v>5.264</v>
      </c>
      <c r="AR4" s="42" t="n">
        <v>3.3334</v>
      </c>
      <c r="AS4" s="42" t="n">
        <v>14.9309</v>
      </c>
      <c r="AT4" s="11" t="n">
        <v>147.8378</v>
      </c>
      <c r="AU4" s="11" t="n">
        <v>68.2894</v>
      </c>
      <c r="AV4" s="11" t="n">
        <v>79.5402</v>
      </c>
    </row>
    <row r="5" customFormat="false" ht="12.8" hidden="false" customHeight="false" outlineLevel="0" collapsed="false">
      <c r="A5" s="40" t="n">
        <v>20069</v>
      </c>
      <c r="B5" s="41" t="n">
        <v>20170909</v>
      </c>
      <c r="C5" s="40" t="n">
        <v>162611</v>
      </c>
      <c r="D5" s="41" t="n">
        <v>1</v>
      </c>
      <c r="E5" s="9" t="n">
        <v>-78.88</v>
      </c>
      <c r="F5" s="9" t="n">
        <v>30.1</v>
      </c>
      <c r="G5" s="9" t="n">
        <v>59769.5</v>
      </c>
      <c r="H5" s="9" t="n">
        <v>13.38</v>
      </c>
      <c r="I5" s="9" t="n">
        <v>0</v>
      </c>
      <c r="J5" s="9" t="n">
        <v>3.9</v>
      </c>
      <c r="K5" s="9" t="n">
        <v>3.55</v>
      </c>
      <c r="L5" s="17" t="n">
        <v>0</v>
      </c>
      <c r="M5" s="17" t="n">
        <v>0</v>
      </c>
      <c r="N5" s="9" t="n">
        <v>1.7</v>
      </c>
      <c r="O5" s="9" t="n">
        <v>2.13</v>
      </c>
      <c r="P5" s="9" t="n">
        <v>25.32</v>
      </c>
      <c r="Q5" s="9" t="n">
        <v>0</v>
      </c>
      <c r="R5" s="18" t="n">
        <v>2235</v>
      </c>
      <c r="S5" s="18" t="n">
        <v>2235</v>
      </c>
      <c r="T5" s="18" t="n">
        <v>0</v>
      </c>
      <c r="U5" s="9" t="n">
        <v>1.7038</v>
      </c>
      <c r="V5" s="9" t="n">
        <v>1.7038</v>
      </c>
      <c r="W5" s="9" t="n">
        <v>0</v>
      </c>
      <c r="X5" s="11" t="n">
        <v>28.288</v>
      </c>
      <c r="Y5" s="11" t="n">
        <v>28.288</v>
      </c>
      <c r="Z5" s="11" t="n">
        <v>0</v>
      </c>
      <c r="AA5" s="42" t="n">
        <v>-78.82</v>
      </c>
      <c r="AB5" s="42" t="n">
        <v>29.95</v>
      </c>
      <c r="AC5" s="42" t="n">
        <v>93553.02</v>
      </c>
      <c r="AD5" s="42" t="n">
        <v>14.88</v>
      </c>
      <c r="AE5" s="42" t="n">
        <v>0</v>
      </c>
      <c r="AF5" s="42" t="n">
        <v>4</v>
      </c>
      <c r="AG5" s="42" t="n">
        <v>4.25</v>
      </c>
      <c r="AH5" s="43" t="n">
        <v>0</v>
      </c>
      <c r="AI5" s="43" t="n">
        <v>0</v>
      </c>
      <c r="AJ5" s="42" t="n">
        <v>2.51</v>
      </c>
      <c r="AK5" s="42" t="n">
        <v>5.58</v>
      </c>
      <c r="AL5" s="42" t="n">
        <v>107.02</v>
      </c>
      <c r="AM5" s="42" t="n">
        <v>0</v>
      </c>
      <c r="AN5" s="18" t="n">
        <v>3493</v>
      </c>
      <c r="AO5" s="18" t="n">
        <v>2370</v>
      </c>
      <c r="AP5" s="18" t="n">
        <v>638</v>
      </c>
      <c r="AQ5" s="42" t="n">
        <v>2.5111</v>
      </c>
      <c r="AR5" s="42" t="n">
        <v>1.7277</v>
      </c>
      <c r="AS5" s="42" t="n">
        <v>7.3189</v>
      </c>
      <c r="AT5" s="11" t="n">
        <v>65.2556</v>
      </c>
      <c r="AU5" s="11" t="n">
        <v>30.4624</v>
      </c>
      <c r="AV5" s="11" t="n">
        <v>34.7393</v>
      </c>
    </row>
    <row r="6" customFormat="false" ht="12.8" hidden="false" customHeight="false" outlineLevel="0" collapsed="false">
      <c r="A6" s="40" t="n">
        <v>20094</v>
      </c>
      <c r="B6" s="41" t="n">
        <v>20170911</v>
      </c>
      <c r="C6" s="40" t="n">
        <v>62858</v>
      </c>
      <c r="D6" s="41" t="n">
        <v>1</v>
      </c>
      <c r="E6" s="9" t="n">
        <v>-84.07</v>
      </c>
      <c r="F6" s="9" t="n">
        <v>32.03</v>
      </c>
      <c r="G6" s="9" t="n">
        <v>104119.14</v>
      </c>
      <c r="H6" s="9" t="n">
        <v>10.5</v>
      </c>
      <c r="I6" s="9" t="n">
        <v>0</v>
      </c>
      <c r="J6" s="9" t="n">
        <v>4.1</v>
      </c>
      <c r="K6" s="9" t="n">
        <v>5.6</v>
      </c>
      <c r="L6" s="17" t="n">
        <v>98</v>
      </c>
      <c r="M6" s="17" t="n">
        <v>1</v>
      </c>
      <c r="N6" s="9" t="n">
        <v>0.99</v>
      </c>
      <c r="O6" s="9" t="n">
        <v>1.03</v>
      </c>
      <c r="P6" s="9" t="n">
        <v>8.6</v>
      </c>
      <c r="Q6" s="9" t="n">
        <v>0</v>
      </c>
      <c r="R6" s="18" t="n">
        <v>3973</v>
      </c>
      <c r="S6" s="18" t="n">
        <v>3973</v>
      </c>
      <c r="T6" s="18" t="n">
        <v>0</v>
      </c>
      <c r="U6" s="9" t="n">
        <v>0.9887</v>
      </c>
      <c r="V6" s="9" t="n">
        <v>0.9887</v>
      </c>
      <c r="W6" s="9" t="n">
        <v>0</v>
      </c>
      <c r="X6" s="11" t="n">
        <v>28.5962</v>
      </c>
      <c r="Y6" s="11" t="n">
        <v>28.5962</v>
      </c>
      <c r="Z6" s="11" t="n">
        <v>0</v>
      </c>
      <c r="AA6" s="42" t="n">
        <v>-84.07</v>
      </c>
      <c r="AB6" s="42" t="n">
        <v>32</v>
      </c>
      <c r="AC6" s="42" t="n">
        <v>112431.13</v>
      </c>
      <c r="AD6" s="42" t="n">
        <v>10.5</v>
      </c>
      <c r="AE6" s="42" t="n">
        <v>0</v>
      </c>
      <c r="AF6" s="42" t="n">
        <v>4.1</v>
      </c>
      <c r="AG6" s="42" t="n">
        <v>5.75</v>
      </c>
      <c r="AH6" s="43" t="n">
        <v>84</v>
      </c>
      <c r="AI6" s="43" t="n">
        <v>1</v>
      </c>
      <c r="AJ6" s="42" t="n">
        <v>0.93</v>
      </c>
      <c r="AK6" s="42" t="n">
        <v>1.02</v>
      </c>
      <c r="AL6" s="42" t="n">
        <v>8.6</v>
      </c>
      <c r="AM6" s="42" t="n">
        <v>0</v>
      </c>
      <c r="AN6" s="18" t="n">
        <v>4289</v>
      </c>
      <c r="AO6" s="18" t="n">
        <v>3979</v>
      </c>
      <c r="AP6" s="18" t="n">
        <v>40</v>
      </c>
      <c r="AQ6" s="42" t="n">
        <v>0.929</v>
      </c>
      <c r="AR6" s="42" t="n">
        <v>0.9875</v>
      </c>
      <c r="AS6" s="42" t="n">
        <v>1.2087</v>
      </c>
      <c r="AT6" s="11" t="n">
        <v>29.0125</v>
      </c>
      <c r="AU6" s="11" t="n">
        <v>28.6124</v>
      </c>
      <c r="AV6" s="11" t="n">
        <v>0.352</v>
      </c>
    </row>
    <row r="7" customFormat="false" ht="12.8" hidden="false" customHeight="false" outlineLevel="0" collapsed="false">
      <c r="A7" s="40" t="n">
        <v>20100</v>
      </c>
      <c r="B7" s="41" t="n">
        <v>20170911</v>
      </c>
      <c r="C7" s="40" t="n">
        <v>161540</v>
      </c>
      <c r="D7" s="41" t="n">
        <v>1</v>
      </c>
      <c r="E7" s="9" t="n">
        <v>-86.22</v>
      </c>
      <c r="F7" s="9" t="n">
        <v>32</v>
      </c>
      <c r="G7" s="9" t="n">
        <v>106664.09</v>
      </c>
      <c r="H7" s="9" t="n">
        <v>10.38</v>
      </c>
      <c r="I7" s="9" t="n">
        <v>0</v>
      </c>
      <c r="J7" s="9" t="n">
        <v>3.5</v>
      </c>
      <c r="K7" s="9" t="n">
        <v>5.85</v>
      </c>
      <c r="L7" s="17" t="n">
        <v>137</v>
      </c>
      <c r="M7" s="17" t="n">
        <v>1</v>
      </c>
      <c r="N7" s="9" t="n">
        <v>2.04</v>
      </c>
      <c r="O7" s="9" t="n">
        <v>2.14</v>
      </c>
      <c r="P7" s="9" t="n">
        <v>27.87</v>
      </c>
      <c r="Q7" s="9" t="n">
        <v>0</v>
      </c>
      <c r="R7" s="18" t="n">
        <v>4069</v>
      </c>
      <c r="S7" s="18" t="n">
        <v>4069</v>
      </c>
      <c r="T7" s="18" t="n">
        <v>0</v>
      </c>
      <c r="U7" s="9" t="n">
        <v>2.0432</v>
      </c>
      <c r="V7" s="9" t="n">
        <v>2.0432</v>
      </c>
      <c r="W7" s="9" t="n">
        <v>0</v>
      </c>
      <c r="X7" s="11" t="n">
        <v>60.5392</v>
      </c>
      <c r="Y7" s="11" t="n">
        <v>60.5392</v>
      </c>
      <c r="Z7" s="11" t="n">
        <v>0</v>
      </c>
      <c r="AA7" s="42" t="n">
        <v>-86.18</v>
      </c>
      <c r="AB7" s="42" t="n">
        <v>32</v>
      </c>
      <c r="AC7" s="42" t="n">
        <v>127949.71</v>
      </c>
      <c r="AD7" s="42" t="n">
        <v>10.38</v>
      </c>
      <c r="AE7" s="42" t="n">
        <v>0</v>
      </c>
      <c r="AF7" s="42" t="n">
        <v>3.9</v>
      </c>
      <c r="AG7" s="42" t="n">
        <v>6.25</v>
      </c>
      <c r="AH7" s="43" t="n">
        <v>142</v>
      </c>
      <c r="AI7" s="43" t="n">
        <v>1</v>
      </c>
      <c r="AJ7" s="42" t="n">
        <v>1.88</v>
      </c>
      <c r="AK7" s="42" t="n">
        <v>2.21</v>
      </c>
      <c r="AL7" s="42" t="n">
        <v>27.87</v>
      </c>
      <c r="AM7" s="42" t="n">
        <v>0</v>
      </c>
      <c r="AN7" s="18" t="n">
        <v>4881</v>
      </c>
      <c r="AO7" s="18" t="n">
        <v>4084</v>
      </c>
      <c r="AP7" s="18" t="n">
        <v>472</v>
      </c>
      <c r="AQ7" s="42" t="n">
        <v>1.8763</v>
      </c>
      <c r="AR7" s="42" t="n">
        <v>2.038</v>
      </c>
      <c r="AS7" s="42" t="n">
        <v>1.6637</v>
      </c>
      <c r="AT7" s="11" t="n">
        <v>66.686</v>
      </c>
      <c r="AU7" s="11" t="n">
        <v>60.6062</v>
      </c>
      <c r="AV7" s="11" t="n">
        <v>5.7179</v>
      </c>
    </row>
    <row r="8" customFormat="false" ht="12.8" hidden="false" customHeight="false" outlineLevel="0" collapsed="false">
      <c r="R8" s="44"/>
      <c r="S8" s="44"/>
      <c r="T8" s="44"/>
      <c r="X8" s="45"/>
      <c r="Y8" s="45"/>
      <c r="Z8" s="45"/>
      <c r="AN8" s="44"/>
      <c r="AO8" s="44"/>
      <c r="AP8" s="44"/>
      <c r="AT8" s="45"/>
      <c r="AU8" s="45"/>
      <c r="AV8" s="45"/>
    </row>
    <row r="9" s="3" customFormat="true" ht="12.8" hidden="false" customHeight="false" outlineLevel="0" collapsed="false">
      <c r="A9" s="46"/>
      <c r="C9" s="46"/>
      <c r="E9" s="47"/>
      <c r="F9" s="47"/>
      <c r="G9" s="47"/>
      <c r="H9" s="47"/>
      <c r="I9" s="47"/>
      <c r="J9" s="47"/>
      <c r="K9" s="47"/>
      <c r="N9" s="47"/>
      <c r="O9" s="47"/>
      <c r="P9" s="47"/>
      <c r="Q9" s="47"/>
      <c r="R9" s="48" t="n">
        <f aca="false">AVERAGE(R4:R7)</f>
        <v>3193.5</v>
      </c>
      <c r="S9" s="48" t="n">
        <f aca="false">AVERAGE(S4:S7)</f>
        <v>3193.5</v>
      </c>
      <c r="T9" s="48" t="n">
        <f aca="false">AVERAGE(T4:T7)</f>
        <v>0</v>
      </c>
      <c r="U9" s="49"/>
      <c r="V9" s="49"/>
      <c r="W9" s="49"/>
      <c r="X9" s="50" t="n">
        <f aca="false">AVERAGE(X4:X7)</f>
        <v>45.51115</v>
      </c>
      <c r="Y9" s="50" t="n">
        <f aca="false">AVERAGE(Y4:Y7)</f>
        <v>45.51115</v>
      </c>
      <c r="Z9" s="50" t="n">
        <f aca="false">AVERAGE(Z4:Z7)</f>
        <v>0</v>
      </c>
      <c r="AA9" s="47"/>
      <c r="AB9" s="47"/>
      <c r="AC9" s="47"/>
      <c r="AD9" s="47"/>
      <c r="AE9" s="47"/>
      <c r="AF9" s="47"/>
      <c r="AG9" s="47"/>
      <c r="AJ9" s="47"/>
      <c r="AK9" s="47"/>
      <c r="AL9" s="47"/>
      <c r="AM9" s="47"/>
      <c r="AN9" s="48" t="n">
        <f aca="false">AVERAGE(AN4:AN7)</f>
        <v>4130.5</v>
      </c>
      <c r="AO9" s="48" t="n">
        <f aca="false">AVERAGE(AO4:AO7)</f>
        <v>3312</v>
      </c>
      <c r="AP9" s="48" t="n">
        <f aca="false">AVERAGE(AP4:AP7)</f>
        <v>470.5</v>
      </c>
      <c r="AQ9" s="49"/>
      <c r="AR9" s="49"/>
      <c r="AS9" s="49"/>
      <c r="AT9" s="50" t="n">
        <f aca="false">AVERAGE(AT4:AT7)</f>
        <v>77.197975</v>
      </c>
      <c r="AU9" s="50" t="n">
        <f aca="false">AVERAGE(AU4:AU7)</f>
        <v>46.9926</v>
      </c>
      <c r="AV9" s="50" t="n">
        <f aca="false">AVERAGE(AV4:AV7)</f>
        <v>30.08735</v>
      </c>
    </row>
  </sheetData>
  <mergeCells count="7">
    <mergeCell ref="A1:D2"/>
    <mergeCell ref="E1:Z1"/>
    <mergeCell ref="AA1:AV1"/>
    <mergeCell ref="E2:M2"/>
    <mergeCell ref="N2:Z2"/>
    <mergeCell ref="AA2:AI2"/>
    <mergeCell ref="AJ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5" activeCellId="0" sqref="A5"/>
    </sheetView>
  </sheetViews>
  <sheetFormatPr defaultRowHeight="12.8" outlineLevelRow="0" outlineLevelCol="0"/>
  <cols>
    <col collapsed="false" customWidth="true" hidden="false" outlineLevel="0" max="1" min="1" style="23" width="6.48"/>
    <col collapsed="false" customWidth="true" hidden="false" outlineLevel="0" max="2" min="2" style="0" width="9.07"/>
    <col collapsed="false" customWidth="true" hidden="false" outlineLevel="0" max="3" min="3" style="23" width="6.48"/>
    <col collapsed="false" customWidth="true" hidden="false" outlineLevel="0" max="4" min="4" style="0" width="4.51"/>
    <col collapsed="false" customWidth="true" hidden="false" outlineLevel="0" max="6" min="5" style="24" width="7.13"/>
    <col collapsed="false" customWidth="true" hidden="false" outlineLevel="0" max="7" min="7" style="24" width="9.07"/>
    <col collapsed="false" customWidth="true" hidden="false" outlineLevel="0" max="9" min="8" style="24" width="5.16"/>
    <col collapsed="false" customWidth="true" hidden="false" outlineLevel="0" max="11" min="10" style="24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7" min="14" style="24" width="7.13"/>
    <col collapsed="false" customWidth="true" hidden="false" outlineLevel="0" max="20" min="18" style="0" width="5.83"/>
    <col collapsed="false" customWidth="true" hidden="false" outlineLevel="0" max="21" min="21" style="25" width="7.05"/>
    <col collapsed="false" customWidth="true" hidden="false" outlineLevel="0" max="22" min="22" style="25" width="7.34"/>
    <col collapsed="false" customWidth="true" hidden="false" outlineLevel="0" max="23" min="23" style="25" width="7.05"/>
    <col collapsed="false" customWidth="true" hidden="false" outlineLevel="0" max="24" min="24" style="25" width="6.2"/>
    <col collapsed="false" customWidth="true" hidden="false" outlineLevel="0" max="25" min="25" style="25" width="7.05"/>
    <col collapsed="false" customWidth="true" hidden="false" outlineLevel="0" max="26" min="26" style="25" width="7.34"/>
    <col collapsed="false" customWidth="true" hidden="false" outlineLevel="0" max="28" min="27" style="24" width="7.13"/>
    <col collapsed="false" customWidth="true" hidden="false" outlineLevel="0" max="29" min="29" style="24" width="9.07"/>
    <col collapsed="false" customWidth="true" hidden="false" outlineLevel="0" max="31" min="30" style="24" width="5.16"/>
    <col collapsed="false" customWidth="true" hidden="false" outlineLevel="0" max="33" min="32" style="24" width="6.48"/>
    <col collapsed="false" customWidth="true" hidden="false" outlineLevel="0" max="34" min="34" style="0" width="5.16"/>
    <col collapsed="false" customWidth="true" hidden="false" outlineLevel="0" max="35" min="35" style="0" width="2.59"/>
    <col collapsed="false" customWidth="true" hidden="false" outlineLevel="0" max="39" min="36" style="24" width="7.13"/>
    <col collapsed="false" customWidth="true" hidden="false" outlineLevel="0" max="42" min="40" style="0" width="5.83"/>
    <col collapsed="false" customWidth="true" hidden="false" outlineLevel="0" max="43" min="43" style="25" width="7.05"/>
    <col collapsed="false" customWidth="true" hidden="false" outlineLevel="0" max="44" min="44" style="25" width="7.47"/>
    <col collapsed="false" customWidth="true" hidden="false" outlineLevel="0" max="45" min="45" style="25" width="7.19"/>
    <col collapsed="false" customWidth="true" hidden="false" outlineLevel="0" max="46" min="46" style="25" width="6.89"/>
    <col collapsed="false" customWidth="true" hidden="false" outlineLevel="0" max="47" min="47" style="25" width="7.19"/>
    <col collapsed="false" customWidth="true" hidden="false" outlineLevel="0" max="48" min="48" style="25" width="7.76"/>
    <col collapsed="false" customWidth="false" hidden="false" outlineLevel="0" max="1025" min="49" style="0" width="11.52"/>
  </cols>
  <sheetData>
    <row r="1" customFormat="false" ht="12.8" hidden="false" customHeight="false" outlineLevel="0" collapsed="false">
      <c r="A1" s="26"/>
      <c r="B1" s="26"/>
      <c r="C1" s="26"/>
      <c r="D1" s="26"/>
      <c r="E1" s="27" t="s">
        <v>29</v>
      </c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8" t="s">
        <v>30</v>
      </c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</row>
    <row r="2" customFormat="false" ht="12.8" hidden="false" customHeight="false" outlineLevel="0" collapsed="false">
      <c r="A2" s="26"/>
      <c r="B2" s="26"/>
      <c r="C2" s="26"/>
      <c r="D2" s="26"/>
      <c r="E2" s="27" t="s">
        <v>31</v>
      </c>
      <c r="F2" s="27"/>
      <c r="G2" s="27"/>
      <c r="H2" s="27"/>
      <c r="I2" s="27"/>
      <c r="J2" s="27"/>
      <c r="K2" s="27"/>
      <c r="L2" s="27"/>
      <c r="M2" s="27"/>
      <c r="N2" s="27" t="s">
        <v>32</v>
      </c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8" t="s">
        <v>31</v>
      </c>
      <c r="AB2" s="28"/>
      <c r="AC2" s="28"/>
      <c r="AD2" s="28"/>
      <c r="AE2" s="28"/>
      <c r="AF2" s="28"/>
      <c r="AG2" s="28"/>
      <c r="AH2" s="28"/>
      <c r="AI2" s="28"/>
      <c r="AJ2" s="28" t="s">
        <v>32</v>
      </c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</row>
    <row r="3" s="39" customFormat="true" ht="35.2" hidden="false" customHeight="false" outlineLevel="0" collapsed="false">
      <c r="A3" s="29" t="s">
        <v>33</v>
      </c>
      <c r="B3" s="30" t="s">
        <v>34</v>
      </c>
      <c r="C3" s="29" t="s">
        <v>35</v>
      </c>
      <c r="D3" s="30" t="s">
        <v>36</v>
      </c>
      <c r="E3" s="31" t="s">
        <v>37</v>
      </c>
      <c r="F3" s="31" t="s">
        <v>38</v>
      </c>
      <c r="G3" s="31" t="s">
        <v>39</v>
      </c>
      <c r="H3" s="31" t="s">
        <v>40</v>
      </c>
      <c r="I3" s="31" t="s">
        <v>41</v>
      </c>
      <c r="J3" s="31" t="s">
        <v>42</v>
      </c>
      <c r="K3" s="31" t="s">
        <v>43</v>
      </c>
      <c r="L3" s="32" t="s">
        <v>44</v>
      </c>
      <c r="M3" s="32" t="s">
        <v>45</v>
      </c>
      <c r="N3" s="31" t="s">
        <v>46</v>
      </c>
      <c r="O3" s="31" t="s">
        <v>47</v>
      </c>
      <c r="P3" s="31" t="s">
        <v>48</v>
      </c>
      <c r="Q3" s="31" t="s">
        <v>49</v>
      </c>
      <c r="R3" s="33" t="s">
        <v>50</v>
      </c>
      <c r="S3" s="33" t="s">
        <v>51</v>
      </c>
      <c r="T3" s="33" t="s">
        <v>52</v>
      </c>
      <c r="U3" s="34" t="s">
        <v>53</v>
      </c>
      <c r="V3" s="34" t="s">
        <v>54</v>
      </c>
      <c r="W3" s="34" t="s">
        <v>55</v>
      </c>
      <c r="X3" s="35" t="s">
        <v>56</v>
      </c>
      <c r="Y3" s="35" t="s">
        <v>57</v>
      </c>
      <c r="Z3" s="35" t="s">
        <v>58</v>
      </c>
      <c r="AA3" s="36" t="s">
        <v>37</v>
      </c>
      <c r="AB3" s="36" t="s">
        <v>38</v>
      </c>
      <c r="AC3" s="36" t="s">
        <v>39</v>
      </c>
      <c r="AD3" s="36" t="s">
        <v>40</v>
      </c>
      <c r="AE3" s="36" t="s">
        <v>41</v>
      </c>
      <c r="AF3" s="36" t="s">
        <v>42</v>
      </c>
      <c r="AG3" s="36" t="s">
        <v>43</v>
      </c>
      <c r="AH3" s="37" t="s">
        <v>44</v>
      </c>
      <c r="AI3" s="37" t="s">
        <v>45</v>
      </c>
      <c r="AJ3" s="36" t="s">
        <v>46</v>
      </c>
      <c r="AK3" s="36" t="s">
        <v>47</v>
      </c>
      <c r="AL3" s="36" t="s">
        <v>48</v>
      </c>
      <c r="AM3" s="36" t="s">
        <v>49</v>
      </c>
      <c r="AN3" s="33" t="s">
        <v>50</v>
      </c>
      <c r="AO3" s="33" t="s">
        <v>51</v>
      </c>
      <c r="AP3" s="33" t="s">
        <v>52</v>
      </c>
      <c r="AQ3" s="38" t="s">
        <v>53</v>
      </c>
      <c r="AR3" s="38" t="s">
        <v>54</v>
      </c>
      <c r="AS3" s="38" t="s">
        <v>55</v>
      </c>
      <c r="AT3" s="35" t="s">
        <v>56</v>
      </c>
      <c r="AU3" s="35" t="s">
        <v>57</v>
      </c>
      <c r="AV3" s="35" t="s">
        <v>58</v>
      </c>
    </row>
    <row r="4" customFormat="false" ht="12.8" hidden="false" customHeight="false" outlineLevel="0" collapsed="false">
      <c r="A4" s="40" t="n">
        <v>14506</v>
      </c>
      <c r="B4" s="41" t="n">
        <v>20160917</v>
      </c>
      <c r="C4" s="40" t="n">
        <v>12048</v>
      </c>
      <c r="D4" s="41" t="n">
        <v>1</v>
      </c>
      <c r="E4" s="9" t="n">
        <v>-90.4</v>
      </c>
      <c r="F4" s="9" t="n">
        <v>39.12</v>
      </c>
      <c r="G4" s="9" t="n">
        <v>61819.65</v>
      </c>
      <c r="H4" s="9" t="n">
        <v>13</v>
      </c>
      <c r="I4" s="9" t="n">
        <v>0</v>
      </c>
      <c r="J4" s="9" t="n">
        <v>3.75</v>
      </c>
      <c r="K4" s="9" t="n">
        <v>4.3</v>
      </c>
      <c r="L4" s="17" t="n">
        <v>183</v>
      </c>
      <c r="M4" s="17" t="n">
        <v>1</v>
      </c>
      <c r="N4" s="9" t="n">
        <v>2.32</v>
      </c>
      <c r="O4" s="9" t="n">
        <v>2.75</v>
      </c>
      <c r="P4" s="9" t="n">
        <v>29.34</v>
      </c>
      <c r="Q4" s="9" t="n">
        <v>0</v>
      </c>
      <c r="R4" s="18" t="n">
        <v>2578</v>
      </c>
      <c r="S4" s="18" t="n">
        <v>2578</v>
      </c>
      <c r="T4" s="18" t="n">
        <v>0</v>
      </c>
      <c r="U4" s="9" t="n">
        <v>2.3223</v>
      </c>
      <c r="V4" s="9" t="n">
        <v>2.3223</v>
      </c>
      <c r="W4" s="9" t="n">
        <v>0</v>
      </c>
      <c r="X4" s="11" t="n">
        <v>39.8797</v>
      </c>
      <c r="Y4" s="11" t="n">
        <v>39.8797</v>
      </c>
      <c r="Z4" s="11" t="n">
        <v>0</v>
      </c>
      <c r="AA4" s="42" t="n">
        <v>-90.23</v>
      </c>
      <c r="AB4" s="42" t="n">
        <v>39.05</v>
      </c>
      <c r="AC4" s="42" t="n">
        <v>80633.49</v>
      </c>
      <c r="AD4" s="42" t="n">
        <v>13.62</v>
      </c>
      <c r="AE4" s="42" t="n">
        <v>0</v>
      </c>
      <c r="AF4" s="42" t="n">
        <v>4.2</v>
      </c>
      <c r="AG4" s="42" t="n">
        <v>4.45</v>
      </c>
      <c r="AH4" s="43" t="n">
        <v>180</v>
      </c>
      <c r="AI4" s="43" t="n">
        <v>1</v>
      </c>
      <c r="AJ4" s="42" t="n">
        <v>2.82</v>
      </c>
      <c r="AK4" s="42" t="n">
        <v>6.6</v>
      </c>
      <c r="AL4" s="42" t="n">
        <v>137.02</v>
      </c>
      <c r="AM4" s="42" t="n">
        <v>0</v>
      </c>
      <c r="AN4" s="18" t="n">
        <v>3359</v>
      </c>
      <c r="AO4" s="18" t="n">
        <v>2682</v>
      </c>
      <c r="AP4" s="18" t="n">
        <v>396</v>
      </c>
      <c r="AQ4" s="42" t="n">
        <v>2.8223</v>
      </c>
      <c r="AR4" s="42" t="n">
        <v>2.2985</v>
      </c>
      <c r="AS4" s="42" t="n">
        <v>8.3484</v>
      </c>
      <c r="AT4" s="11" t="n">
        <v>63.2155</v>
      </c>
      <c r="AU4" s="11" t="n">
        <v>41.1055</v>
      </c>
      <c r="AV4" s="11" t="n">
        <v>22.0446</v>
      </c>
    </row>
    <row r="5" customFormat="false" ht="12.8" hidden="false" customHeight="false" outlineLevel="0" collapsed="false">
      <c r="R5" s="44"/>
      <c r="S5" s="44"/>
      <c r="T5" s="44"/>
      <c r="X5" s="45"/>
      <c r="Y5" s="45"/>
      <c r="Z5" s="45"/>
      <c r="AN5" s="44"/>
      <c r="AO5" s="44"/>
      <c r="AP5" s="44"/>
      <c r="AT5" s="45"/>
      <c r="AU5" s="45"/>
      <c r="AV5" s="45"/>
    </row>
    <row r="6" s="3" customFormat="true" ht="12.8" hidden="false" customHeight="false" outlineLevel="0" collapsed="false">
      <c r="A6" s="46"/>
      <c r="C6" s="46"/>
      <c r="E6" s="47"/>
      <c r="F6" s="47"/>
      <c r="G6" s="47"/>
      <c r="H6" s="47"/>
      <c r="I6" s="47"/>
      <c r="J6" s="47"/>
      <c r="K6" s="47"/>
      <c r="N6" s="47"/>
      <c r="O6" s="47"/>
      <c r="P6" s="47"/>
      <c r="Q6" s="47"/>
      <c r="R6" s="48" t="n">
        <f aca="false">AVERAGE(R4:R4)</f>
        <v>2578</v>
      </c>
      <c r="S6" s="48" t="n">
        <f aca="false">AVERAGE(S4:S4)</f>
        <v>2578</v>
      </c>
      <c r="T6" s="48" t="n">
        <f aca="false">AVERAGE(T4:T4)</f>
        <v>0</v>
      </c>
      <c r="U6" s="49"/>
      <c r="V6" s="49"/>
      <c r="W6" s="49"/>
      <c r="X6" s="50" t="n">
        <f aca="false">AVERAGE(X4:X4)</f>
        <v>39.8797</v>
      </c>
      <c r="Y6" s="50" t="n">
        <f aca="false">AVERAGE(Y4:Y4)</f>
        <v>39.8797</v>
      </c>
      <c r="Z6" s="50" t="n">
        <f aca="false">AVERAGE(Z4:Z4)</f>
        <v>0</v>
      </c>
      <c r="AA6" s="47"/>
      <c r="AB6" s="47"/>
      <c r="AC6" s="47"/>
      <c r="AD6" s="47"/>
      <c r="AE6" s="47"/>
      <c r="AF6" s="47"/>
      <c r="AG6" s="47"/>
      <c r="AJ6" s="47"/>
      <c r="AK6" s="47"/>
      <c r="AL6" s="47"/>
      <c r="AM6" s="47"/>
      <c r="AN6" s="48" t="n">
        <f aca="false">AVERAGE(AN4:AN4)</f>
        <v>3359</v>
      </c>
      <c r="AO6" s="48" t="n">
        <f aca="false">AVERAGE(AO4:AO4)</f>
        <v>2682</v>
      </c>
      <c r="AP6" s="48" t="n">
        <f aca="false">AVERAGE(AP4:AP4)</f>
        <v>396</v>
      </c>
      <c r="AQ6" s="49"/>
      <c r="AR6" s="49"/>
      <c r="AS6" s="49"/>
      <c r="AT6" s="50" t="n">
        <f aca="false">AVERAGE(AT4:AT4)</f>
        <v>63.2155</v>
      </c>
      <c r="AU6" s="50" t="n">
        <f aca="false">AVERAGE(AU4:AU4)</f>
        <v>41.1055</v>
      </c>
      <c r="AV6" s="50" t="n">
        <f aca="false">AVERAGE(AV4:AV4)</f>
        <v>22.0446</v>
      </c>
    </row>
  </sheetData>
  <mergeCells count="7">
    <mergeCell ref="A1:D2"/>
    <mergeCell ref="E1:Z1"/>
    <mergeCell ref="AA1:AV1"/>
    <mergeCell ref="E2:M2"/>
    <mergeCell ref="N2:Z2"/>
    <mergeCell ref="AA2:AI2"/>
    <mergeCell ref="AJ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5" activeCellId="0" sqref="A5"/>
    </sheetView>
  </sheetViews>
  <sheetFormatPr defaultRowHeight="12.8" outlineLevelRow="0" outlineLevelCol="0"/>
  <cols>
    <col collapsed="false" customWidth="true" hidden="false" outlineLevel="0" max="1" min="1" style="23" width="6.48"/>
    <col collapsed="false" customWidth="true" hidden="false" outlineLevel="0" max="2" min="2" style="0" width="9.07"/>
    <col collapsed="false" customWidth="true" hidden="false" outlineLevel="0" max="3" min="3" style="23" width="6.48"/>
    <col collapsed="false" customWidth="true" hidden="false" outlineLevel="0" max="4" min="4" style="0" width="4.56"/>
    <col collapsed="false" customWidth="true" hidden="false" outlineLevel="0" max="6" min="5" style="24" width="7.13"/>
    <col collapsed="false" customWidth="true" hidden="false" outlineLevel="0" max="7" min="7" style="24" width="7.8"/>
    <col collapsed="false" customWidth="true" hidden="false" outlineLevel="0" max="9" min="8" style="24" width="5.16"/>
    <col collapsed="false" customWidth="true" hidden="false" outlineLevel="0" max="11" min="10" style="24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7" min="14" style="24" width="7.13"/>
    <col collapsed="false" customWidth="true" hidden="false" outlineLevel="0" max="20" min="18" style="0" width="5.83"/>
    <col collapsed="false" customWidth="true" hidden="false" outlineLevel="0" max="21" min="21" style="25" width="7.34"/>
    <col collapsed="false" customWidth="true" hidden="false" outlineLevel="0" max="23" min="22" style="25" width="7.19"/>
    <col collapsed="false" customWidth="true" hidden="false" outlineLevel="0" max="24" min="24" style="25" width="6.35"/>
    <col collapsed="false" customWidth="true" hidden="false" outlineLevel="0" max="25" min="25" style="25" width="7.05"/>
    <col collapsed="false" customWidth="true" hidden="false" outlineLevel="0" max="26" min="26" style="25" width="7.61"/>
    <col collapsed="false" customWidth="true" hidden="false" outlineLevel="0" max="28" min="27" style="24" width="7.13"/>
    <col collapsed="false" customWidth="true" hidden="false" outlineLevel="0" max="29" min="29" style="24" width="9.07"/>
    <col collapsed="false" customWidth="true" hidden="false" outlineLevel="0" max="31" min="30" style="24" width="5.16"/>
    <col collapsed="false" customWidth="true" hidden="false" outlineLevel="0" max="33" min="32" style="24" width="6.48"/>
    <col collapsed="false" customWidth="true" hidden="false" outlineLevel="0" max="34" min="34" style="0" width="5.16"/>
    <col collapsed="false" customWidth="true" hidden="false" outlineLevel="0" max="35" min="35" style="0" width="2.59"/>
    <col collapsed="false" customWidth="true" hidden="false" outlineLevel="0" max="39" min="36" style="24" width="7.13"/>
    <col collapsed="false" customWidth="true" hidden="false" outlineLevel="0" max="42" min="40" style="0" width="5.83"/>
    <col collapsed="false" customWidth="true" hidden="false" outlineLevel="0" max="45" min="43" style="25" width="7.19"/>
    <col collapsed="false" customWidth="true" hidden="false" outlineLevel="0" max="46" min="46" style="25" width="5.78"/>
    <col collapsed="false" customWidth="true" hidden="false" outlineLevel="0" max="47" min="47" style="25" width="7.19"/>
    <col collapsed="false" customWidth="true" hidden="false" outlineLevel="0" max="48" min="48" style="25" width="7.47"/>
    <col collapsed="false" customWidth="false" hidden="false" outlineLevel="0" max="1025" min="49" style="0" width="11.52"/>
  </cols>
  <sheetData>
    <row r="1" customFormat="false" ht="12.8" hidden="false" customHeight="false" outlineLevel="0" collapsed="false">
      <c r="A1" s="26"/>
      <c r="B1" s="26"/>
      <c r="C1" s="26"/>
      <c r="D1" s="26"/>
      <c r="E1" s="27" t="s">
        <v>29</v>
      </c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8" t="s">
        <v>30</v>
      </c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</row>
    <row r="2" customFormat="false" ht="12.8" hidden="false" customHeight="false" outlineLevel="0" collapsed="false">
      <c r="A2" s="26"/>
      <c r="B2" s="26"/>
      <c r="C2" s="26"/>
      <c r="D2" s="26"/>
      <c r="E2" s="27" t="s">
        <v>31</v>
      </c>
      <c r="F2" s="27"/>
      <c r="G2" s="27"/>
      <c r="H2" s="27"/>
      <c r="I2" s="27"/>
      <c r="J2" s="27"/>
      <c r="K2" s="27"/>
      <c r="L2" s="27"/>
      <c r="M2" s="27"/>
      <c r="N2" s="27" t="s">
        <v>32</v>
      </c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8" t="s">
        <v>31</v>
      </c>
      <c r="AB2" s="28"/>
      <c r="AC2" s="28"/>
      <c r="AD2" s="28"/>
      <c r="AE2" s="28"/>
      <c r="AF2" s="28"/>
      <c r="AG2" s="28"/>
      <c r="AH2" s="28"/>
      <c r="AI2" s="28"/>
      <c r="AJ2" s="28" t="s">
        <v>32</v>
      </c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</row>
    <row r="3" s="39" customFormat="true" ht="35.2" hidden="false" customHeight="false" outlineLevel="0" collapsed="false">
      <c r="A3" s="29" t="s">
        <v>33</v>
      </c>
      <c r="B3" s="30" t="s">
        <v>34</v>
      </c>
      <c r="C3" s="29" t="s">
        <v>35</v>
      </c>
      <c r="D3" s="30" t="s">
        <v>36</v>
      </c>
      <c r="E3" s="31" t="s">
        <v>37</v>
      </c>
      <c r="F3" s="31" t="s">
        <v>38</v>
      </c>
      <c r="G3" s="31" t="s">
        <v>39</v>
      </c>
      <c r="H3" s="31" t="s">
        <v>40</v>
      </c>
      <c r="I3" s="31" t="s">
        <v>41</v>
      </c>
      <c r="J3" s="31" t="s">
        <v>42</v>
      </c>
      <c r="K3" s="31" t="s">
        <v>43</v>
      </c>
      <c r="L3" s="32" t="s">
        <v>44</v>
      </c>
      <c r="M3" s="32" t="s">
        <v>45</v>
      </c>
      <c r="N3" s="31" t="s">
        <v>46</v>
      </c>
      <c r="O3" s="31" t="s">
        <v>47</v>
      </c>
      <c r="P3" s="31" t="s">
        <v>48</v>
      </c>
      <c r="Q3" s="31" t="s">
        <v>49</v>
      </c>
      <c r="R3" s="33" t="s">
        <v>50</v>
      </c>
      <c r="S3" s="33" t="s">
        <v>51</v>
      </c>
      <c r="T3" s="33" t="s">
        <v>52</v>
      </c>
      <c r="U3" s="34" t="s">
        <v>53</v>
      </c>
      <c r="V3" s="34" t="s">
        <v>54</v>
      </c>
      <c r="W3" s="34" t="s">
        <v>55</v>
      </c>
      <c r="X3" s="35" t="s">
        <v>56</v>
      </c>
      <c r="Y3" s="35" t="s">
        <v>57</v>
      </c>
      <c r="Z3" s="35" t="s">
        <v>58</v>
      </c>
      <c r="AA3" s="36" t="s">
        <v>37</v>
      </c>
      <c r="AB3" s="36" t="s">
        <v>38</v>
      </c>
      <c r="AC3" s="36" t="s">
        <v>39</v>
      </c>
      <c r="AD3" s="36" t="s">
        <v>40</v>
      </c>
      <c r="AE3" s="36" t="s">
        <v>41</v>
      </c>
      <c r="AF3" s="36" t="s">
        <v>42</v>
      </c>
      <c r="AG3" s="36" t="s">
        <v>43</v>
      </c>
      <c r="AH3" s="37" t="s">
        <v>44</v>
      </c>
      <c r="AI3" s="37" t="s">
        <v>45</v>
      </c>
      <c r="AJ3" s="36" t="s">
        <v>46</v>
      </c>
      <c r="AK3" s="36" t="s">
        <v>47</v>
      </c>
      <c r="AL3" s="36" t="s">
        <v>48</v>
      </c>
      <c r="AM3" s="36" t="s">
        <v>49</v>
      </c>
      <c r="AN3" s="33" t="s">
        <v>50</v>
      </c>
      <c r="AO3" s="33" t="s">
        <v>51</v>
      </c>
      <c r="AP3" s="33" t="s">
        <v>52</v>
      </c>
      <c r="AQ3" s="38" t="s">
        <v>53</v>
      </c>
      <c r="AR3" s="38" t="s">
        <v>54</v>
      </c>
      <c r="AS3" s="38" t="s">
        <v>55</v>
      </c>
      <c r="AT3" s="35" t="s">
        <v>56</v>
      </c>
      <c r="AU3" s="35" t="s">
        <v>57</v>
      </c>
      <c r="AV3" s="35" t="s">
        <v>58</v>
      </c>
    </row>
    <row r="4" customFormat="false" ht="12.8" hidden="false" customHeight="false" outlineLevel="0" collapsed="false">
      <c r="A4" s="40" t="n">
        <v>14721</v>
      </c>
      <c r="B4" s="41" t="n">
        <v>20160930</v>
      </c>
      <c r="C4" s="40" t="n">
        <v>210901</v>
      </c>
      <c r="D4" s="41" t="n">
        <v>1</v>
      </c>
      <c r="E4" s="9" t="n">
        <v>-80.95</v>
      </c>
      <c r="F4" s="9" t="n">
        <v>26.67</v>
      </c>
      <c r="G4" s="9" t="n">
        <v>773.38</v>
      </c>
      <c r="H4" s="9" t="n">
        <v>10.12</v>
      </c>
      <c r="I4" s="9" t="n">
        <v>0</v>
      </c>
      <c r="J4" s="9" t="n">
        <v>0.35</v>
      </c>
      <c r="K4" s="9" t="n">
        <v>0.5</v>
      </c>
      <c r="L4" s="17" t="n">
        <v>5</v>
      </c>
      <c r="M4" s="17" t="n">
        <v>1</v>
      </c>
      <c r="N4" s="9" t="n">
        <v>6.14</v>
      </c>
      <c r="O4" s="9" t="n">
        <v>6.93</v>
      </c>
      <c r="P4" s="9" t="n">
        <v>29.23</v>
      </c>
      <c r="Q4" s="9" t="n">
        <v>0.23</v>
      </c>
      <c r="R4" s="18" t="n">
        <v>28</v>
      </c>
      <c r="S4" s="18" t="n">
        <v>0</v>
      </c>
      <c r="T4" s="18" t="n">
        <v>28</v>
      </c>
      <c r="U4" s="9" t="n">
        <v>6.1352</v>
      </c>
      <c r="V4" s="9" t="n">
        <v>0</v>
      </c>
      <c r="W4" s="9" t="n">
        <v>6.1352</v>
      </c>
      <c r="X4" s="11" t="n">
        <v>1.318</v>
      </c>
      <c r="Y4" s="11" t="n">
        <v>0</v>
      </c>
      <c r="Z4" s="11" t="n">
        <v>1.318</v>
      </c>
      <c r="AA4" s="42" t="n">
        <v>-80.03</v>
      </c>
      <c r="AB4" s="42" t="n">
        <v>26.73</v>
      </c>
      <c r="AC4" s="42" t="n">
        <v>30645.71</v>
      </c>
      <c r="AD4" s="42" t="n">
        <v>15.5</v>
      </c>
      <c r="AE4" s="42" t="n">
        <v>0</v>
      </c>
      <c r="AF4" s="42" t="n">
        <v>2.8</v>
      </c>
      <c r="AG4" s="42" t="n">
        <v>2.5</v>
      </c>
      <c r="AH4" s="43" t="n">
        <v>0</v>
      </c>
      <c r="AI4" s="43" t="n">
        <v>0</v>
      </c>
      <c r="AJ4" s="42" t="n">
        <v>1.47</v>
      </c>
      <c r="AK4" s="42" t="n">
        <v>5.39</v>
      </c>
      <c r="AL4" s="42" t="n">
        <v>144.56</v>
      </c>
      <c r="AM4" s="42" t="n">
        <v>0</v>
      </c>
      <c r="AN4" s="18" t="n">
        <v>1110</v>
      </c>
      <c r="AO4" s="18" t="n">
        <v>471</v>
      </c>
      <c r="AP4" s="18" t="n">
        <v>264</v>
      </c>
      <c r="AQ4" s="42" t="n">
        <v>1.466</v>
      </c>
      <c r="AR4" s="42" t="n">
        <v>1.1202</v>
      </c>
      <c r="AS4" s="42" t="n">
        <v>4.1359</v>
      </c>
      <c r="AT4" s="11" t="n">
        <v>12.4797</v>
      </c>
      <c r="AU4" s="11" t="n">
        <v>4.0464</v>
      </c>
      <c r="AV4" s="11" t="n">
        <v>8.3737</v>
      </c>
    </row>
    <row r="5" customFormat="false" ht="12.8" hidden="false" customHeight="false" outlineLevel="0" collapsed="false">
      <c r="R5" s="44"/>
      <c r="S5" s="44"/>
      <c r="T5" s="44"/>
      <c r="X5" s="45"/>
      <c r="Y5" s="45"/>
      <c r="Z5" s="45"/>
      <c r="AN5" s="44"/>
      <c r="AO5" s="44"/>
      <c r="AP5" s="44"/>
      <c r="AT5" s="45"/>
      <c r="AU5" s="45"/>
      <c r="AV5" s="45"/>
    </row>
    <row r="6" s="3" customFormat="true" ht="12.8" hidden="false" customHeight="false" outlineLevel="0" collapsed="false">
      <c r="A6" s="46"/>
      <c r="C6" s="46"/>
      <c r="E6" s="47"/>
      <c r="F6" s="47"/>
      <c r="G6" s="47"/>
      <c r="H6" s="47"/>
      <c r="I6" s="47"/>
      <c r="J6" s="47"/>
      <c r="K6" s="47"/>
      <c r="N6" s="47"/>
      <c r="O6" s="47"/>
      <c r="P6" s="47"/>
      <c r="Q6" s="47"/>
      <c r="R6" s="48" t="n">
        <f aca="false">AVERAGE(R4:R4)</f>
        <v>28</v>
      </c>
      <c r="S6" s="48" t="n">
        <f aca="false">AVERAGE(S4:S4)</f>
        <v>0</v>
      </c>
      <c r="T6" s="48" t="n">
        <f aca="false">AVERAGE(T4:T4)</f>
        <v>28</v>
      </c>
      <c r="U6" s="49"/>
      <c r="V6" s="49"/>
      <c r="W6" s="49"/>
      <c r="X6" s="50" t="n">
        <f aca="false">AVERAGE(X4:X4)</f>
        <v>1.318</v>
      </c>
      <c r="Y6" s="50" t="n">
        <f aca="false">AVERAGE(Y4:Y4)</f>
        <v>0</v>
      </c>
      <c r="Z6" s="50" t="n">
        <f aca="false">AVERAGE(Z4:Z4)</f>
        <v>1.318</v>
      </c>
      <c r="AA6" s="47"/>
      <c r="AB6" s="47"/>
      <c r="AC6" s="47"/>
      <c r="AD6" s="47"/>
      <c r="AE6" s="47"/>
      <c r="AF6" s="47"/>
      <c r="AG6" s="47"/>
      <c r="AJ6" s="47"/>
      <c r="AK6" s="47"/>
      <c r="AL6" s="47"/>
      <c r="AM6" s="47"/>
      <c r="AN6" s="48" t="n">
        <f aca="false">AVERAGE(AN4:AN4)</f>
        <v>1110</v>
      </c>
      <c r="AO6" s="48" t="n">
        <f aca="false">AVERAGE(AO4:AO4)</f>
        <v>471</v>
      </c>
      <c r="AP6" s="48" t="n">
        <f aca="false">AVERAGE(AP4:AP4)</f>
        <v>264</v>
      </c>
      <c r="AQ6" s="49"/>
      <c r="AR6" s="49"/>
      <c r="AS6" s="49"/>
      <c r="AT6" s="50" t="n">
        <f aca="false">AVERAGE(AT4:AT4)</f>
        <v>12.4797</v>
      </c>
      <c r="AU6" s="50" t="n">
        <f aca="false">AVERAGE(AU4:AU4)</f>
        <v>4.0464</v>
      </c>
      <c r="AV6" s="50" t="n">
        <f aca="false">AVERAGE(AV4:AV4)</f>
        <v>8.3737</v>
      </c>
    </row>
  </sheetData>
  <mergeCells count="7">
    <mergeCell ref="A1:D2"/>
    <mergeCell ref="E1:Z1"/>
    <mergeCell ref="AA1:AV1"/>
    <mergeCell ref="E2:M2"/>
    <mergeCell ref="N2:Z2"/>
    <mergeCell ref="AA2:AI2"/>
    <mergeCell ref="AJ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6" activeCellId="0" sqref="A6"/>
    </sheetView>
  </sheetViews>
  <sheetFormatPr defaultRowHeight="12.8" outlineLevelRow="0" outlineLevelCol="0"/>
  <cols>
    <col collapsed="false" customWidth="true" hidden="false" outlineLevel="0" max="1" min="1" style="23" width="6.48"/>
    <col collapsed="false" customWidth="true" hidden="false" outlineLevel="0" max="2" min="2" style="0" width="9.07"/>
    <col collapsed="false" customWidth="true" hidden="false" outlineLevel="0" max="3" min="3" style="23" width="6.48"/>
    <col collapsed="false" customWidth="true" hidden="false" outlineLevel="0" max="4" min="4" style="0" width="4.56"/>
    <col collapsed="false" customWidth="true" hidden="false" outlineLevel="0" max="6" min="5" style="24" width="7.13"/>
    <col collapsed="false" customWidth="true" hidden="false" outlineLevel="0" max="7" min="7" style="24" width="7.8"/>
    <col collapsed="false" customWidth="true" hidden="false" outlineLevel="0" max="9" min="8" style="24" width="5.16"/>
    <col collapsed="false" customWidth="true" hidden="false" outlineLevel="0" max="11" min="10" style="24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7" min="14" style="24" width="7.13"/>
    <col collapsed="false" customWidth="true" hidden="false" outlineLevel="0" max="20" min="18" style="0" width="5.83"/>
    <col collapsed="false" customWidth="true" hidden="false" outlineLevel="0" max="23" min="21" style="25" width="7.34"/>
    <col collapsed="false" customWidth="true" hidden="false" outlineLevel="0" max="24" min="24" style="25" width="6.2"/>
    <col collapsed="false" customWidth="true" hidden="false" outlineLevel="0" max="25" min="25" style="25" width="7.19"/>
    <col collapsed="false" customWidth="true" hidden="false" outlineLevel="0" max="26" min="26" style="25" width="7.34"/>
    <col collapsed="false" customWidth="true" hidden="false" outlineLevel="0" max="28" min="27" style="24" width="7.13"/>
    <col collapsed="false" customWidth="true" hidden="false" outlineLevel="0" max="29" min="29" style="24" width="9.07"/>
    <col collapsed="false" customWidth="true" hidden="false" outlineLevel="0" max="31" min="30" style="24" width="5.16"/>
    <col collapsed="false" customWidth="true" hidden="false" outlineLevel="0" max="33" min="32" style="24" width="6.48"/>
    <col collapsed="false" customWidth="true" hidden="false" outlineLevel="0" max="34" min="34" style="0" width="5.16"/>
    <col collapsed="false" customWidth="true" hidden="false" outlineLevel="0" max="35" min="35" style="0" width="2.59"/>
    <col collapsed="false" customWidth="true" hidden="false" outlineLevel="0" max="39" min="36" style="24" width="7.13"/>
    <col collapsed="false" customWidth="true" hidden="false" outlineLevel="0" max="42" min="40" style="0" width="5.83"/>
    <col collapsed="false" customWidth="true" hidden="false" outlineLevel="0" max="44" min="43" style="25" width="7.34"/>
    <col collapsed="false" customWidth="true" hidden="false" outlineLevel="0" max="45" min="45" style="25" width="7.19"/>
    <col collapsed="false" customWidth="true" hidden="false" outlineLevel="0" max="46" min="46" style="25" width="6.62"/>
    <col collapsed="false" customWidth="true" hidden="false" outlineLevel="0" max="47" min="47" style="25" width="6.77"/>
    <col collapsed="false" customWidth="true" hidden="false" outlineLevel="0" max="48" min="48" style="25" width="7.34"/>
    <col collapsed="false" customWidth="false" hidden="false" outlineLevel="0" max="1025" min="49" style="0" width="11.52"/>
  </cols>
  <sheetData>
    <row r="1" customFormat="false" ht="12.8" hidden="false" customHeight="false" outlineLevel="0" collapsed="false">
      <c r="A1" s="26"/>
      <c r="B1" s="26"/>
      <c r="C1" s="26"/>
      <c r="D1" s="26"/>
      <c r="E1" s="27" t="s">
        <v>29</v>
      </c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8" t="s">
        <v>30</v>
      </c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</row>
    <row r="2" customFormat="false" ht="12.8" hidden="false" customHeight="false" outlineLevel="0" collapsed="false">
      <c r="A2" s="26"/>
      <c r="B2" s="26"/>
      <c r="C2" s="26"/>
      <c r="D2" s="26"/>
      <c r="E2" s="27" t="s">
        <v>31</v>
      </c>
      <c r="F2" s="27"/>
      <c r="G2" s="27"/>
      <c r="H2" s="27"/>
      <c r="I2" s="27"/>
      <c r="J2" s="27"/>
      <c r="K2" s="27"/>
      <c r="L2" s="27"/>
      <c r="M2" s="27"/>
      <c r="N2" s="27" t="s">
        <v>32</v>
      </c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8" t="s">
        <v>31</v>
      </c>
      <c r="AB2" s="28"/>
      <c r="AC2" s="28"/>
      <c r="AD2" s="28"/>
      <c r="AE2" s="28"/>
      <c r="AF2" s="28"/>
      <c r="AG2" s="28"/>
      <c r="AH2" s="28"/>
      <c r="AI2" s="28"/>
      <c r="AJ2" s="28" t="s">
        <v>32</v>
      </c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</row>
    <row r="3" s="39" customFormat="true" ht="35.2" hidden="false" customHeight="false" outlineLevel="0" collapsed="false">
      <c r="A3" s="29" t="s">
        <v>33</v>
      </c>
      <c r="B3" s="30" t="s">
        <v>34</v>
      </c>
      <c r="C3" s="29" t="s">
        <v>35</v>
      </c>
      <c r="D3" s="30" t="s">
        <v>36</v>
      </c>
      <c r="E3" s="31" t="s">
        <v>37</v>
      </c>
      <c r="F3" s="31" t="s">
        <v>38</v>
      </c>
      <c r="G3" s="31" t="s">
        <v>39</v>
      </c>
      <c r="H3" s="31" t="s">
        <v>40</v>
      </c>
      <c r="I3" s="31" t="s">
        <v>41</v>
      </c>
      <c r="J3" s="31" t="s">
        <v>42</v>
      </c>
      <c r="K3" s="31" t="s">
        <v>43</v>
      </c>
      <c r="L3" s="32" t="s">
        <v>44</v>
      </c>
      <c r="M3" s="32" t="s">
        <v>45</v>
      </c>
      <c r="N3" s="31" t="s">
        <v>46</v>
      </c>
      <c r="O3" s="31" t="s">
        <v>47</v>
      </c>
      <c r="P3" s="31" t="s">
        <v>48</v>
      </c>
      <c r="Q3" s="31" t="s">
        <v>49</v>
      </c>
      <c r="R3" s="33" t="s">
        <v>50</v>
      </c>
      <c r="S3" s="33" t="s">
        <v>51</v>
      </c>
      <c r="T3" s="33" t="s">
        <v>52</v>
      </c>
      <c r="U3" s="34" t="s">
        <v>53</v>
      </c>
      <c r="V3" s="34" t="s">
        <v>54</v>
      </c>
      <c r="W3" s="34" t="s">
        <v>55</v>
      </c>
      <c r="X3" s="35" t="s">
        <v>56</v>
      </c>
      <c r="Y3" s="35" t="s">
        <v>57</v>
      </c>
      <c r="Z3" s="35" t="s">
        <v>58</v>
      </c>
      <c r="AA3" s="36" t="s">
        <v>37</v>
      </c>
      <c r="AB3" s="36" t="s">
        <v>38</v>
      </c>
      <c r="AC3" s="36" t="s">
        <v>39</v>
      </c>
      <c r="AD3" s="36" t="s">
        <v>40</v>
      </c>
      <c r="AE3" s="36" t="s">
        <v>41</v>
      </c>
      <c r="AF3" s="36" t="s">
        <v>42</v>
      </c>
      <c r="AG3" s="36" t="s">
        <v>43</v>
      </c>
      <c r="AH3" s="37" t="s">
        <v>44</v>
      </c>
      <c r="AI3" s="37" t="s">
        <v>45</v>
      </c>
      <c r="AJ3" s="36" t="s">
        <v>46</v>
      </c>
      <c r="AK3" s="36" t="s">
        <v>47</v>
      </c>
      <c r="AL3" s="36" t="s">
        <v>48</v>
      </c>
      <c r="AM3" s="36" t="s">
        <v>49</v>
      </c>
      <c r="AN3" s="33" t="s">
        <v>50</v>
      </c>
      <c r="AO3" s="33" t="s">
        <v>51</v>
      </c>
      <c r="AP3" s="33" t="s">
        <v>52</v>
      </c>
      <c r="AQ3" s="38" t="s">
        <v>53</v>
      </c>
      <c r="AR3" s="38" t="s">
        <v>54</v>
      </c>
      <c r="AS3" s="38" t="s">
        <v>55</v>
      </c>
      <c r="AT3" s="35" t="s">
        <v>56</v>
      </c>
      <c r="AU3" s="35" t="s">
        <v>57</v>
      </c>
      <c r="AV3" s="35" t="s">
        <v>58</v>
      </c>
    </row>
    <row r="4" customFormat="false" ht="12.8" hidden="false" customHeight="false" outlineLevel="0" collapsed="false">
      <c r="A4" s="40" t="n">
        <v>19947</v>
      </c>
      <c r="B4" s="41" t="n">
        <v>20170901</v>
      </c>
      <c r="C4" s="40" t="n">
        <v>200812</v>
      </c>
      <c r="D4" s="41" t="n">
        <v>1</v>
      </c>
      <c r="E4" s="9" t="n">
        <v>-104.35</v>
      </c>
      <c r="F4" s="9" t="n">
        <v>37.1</v>
      </c>
      <c r="G4" s="9" t="n">
        <v>221.89</v>
      </c>
      <c r="H4" s="9" t="n">
        <v>10</v>
      </c>
      <c r="I4" s="9" t="n">
        <v>1.75</v>
      </c>
      <c r="J4" s="9" t="n">
        <v>0.25</v>
      </c>
      <c r="K4" s="9" t="n">
        <v>0.15</v>
      </c>
      <c r="L4" s="17" t="n">
        <v>1854</v>
      </c>
      <c r="M4" s="17" t="n">
        <v>1</v>
      </c>
      <c r="N4" s="9" t="n">
        <v>12.42</v>
      </c>
      <c r="O4" s="9" t="n">
        <v>12.29</v>
      </c>
      <c r="P4" s="9" t="n">
        <v>39.95</v>
      </c>
      <c r="Q4" s="9" t="n">
        <v>1.03</v>
      </c>
      <c r="R4" s="18" t="n">
        <v>9</v>
      </c>
      <c r="S4" s="18" t="n">
        <v>0</v>
      </c>
      <c r="T4" s="18" t="n">
        <v>9</v>
      </c>
      <c r="U4" s="9" t="n">
        <v>12.4209</v>
      </c>
      <c r="V4" s="9" t="n">
        <v>0</v>
      </c>
      <c r="W4" s="9" t="n">
        <v>12.4209</v>
      </c>
      <c r="X4" s="11" t="n">
        <v>0.7656</v>
      </c>
      <c r="Y4" s="11" t="n">
        <v>0</v>
      </c>
      <c r="Z4" s="11" t="n">
        <v>0.7656</v>
      </c>
      <c r="AA4" s="42" t="n">
        <v>-104.32</v>
      </c>
      <c r="AB4" s="42" t="n">
        <v>37.15</v>
      </c>
      <c r="AC4" s="42" t="n">
        <v>3400</v>
      </c>
      <c r="AD4" s="42" t="n">
        <v>13</v>
      </c>
      <c r="AE4" s="42" t="n">
        <v>1.62</v>
      </c>
      <c r="AF4" s="42" t="n">
        <v>1.2</v>
      </c>
      <c r="AG4" s="42" t="n">
        <v>0.55</v>
      </c>
      <c r="AH4" s="43" t="n">
        <v>1714</v>
      </c>
      <c r="AI4" s="43" t="n">
        <v>1</v>
      </c>
      <c r="AJ4" s="42" t="n">
        <v>1.65</v>
      </c>
      <c r="AK4" s="42" t="n">
        <v>4.47</v>
      </c>
      <c r="AL4" s="42" t="n">
        <v>39.95</v>
      </c>
      <c r="AM4" s="42" t="n">
        <v>0</v>
      </c>
      <c r="AN4" s="18" t="n">
        <v>138</v>
      </c>
      <c r="AO4" s="18" t="n">
        <v>39</v>
      </c>
      <c r="AP4" s="18" t="n">
        <v>26</v>
      </c>
      <c r="AQ4" s="42" t="n">
        <v>1.651</v>
      </c>
      <c r="AR4" s="42" t="n">
        <v>1.5528</v>
      </c>
      <c r="AS4" s="42" t="n">
        <v>6.4222</v>
      </c>
      <c r="AT4" s="11" t="n">
        <v>1.5593</v>
      </c>
      <c r="AU4" s="11" t="n">
        <v>0.4144</v>
      </c>
      <c r="AV4" s="11" t="n">
        <v>1.1428</v>
      </c>
    </row>
    <row r="5" customFormat="false" ht="12.8" hidden="false" customHeight="false" outlineLevel="0" collapsed="false">
      <c r="A5" s="40" t="n">
        <v>19947</v>
      </c>
      <c r="B5" s="41" t="n">
        <v>20170901</v>
      </c>
      <c r="C5" s="40" t="n">
        <v>200812</v>
      </c>
      <c r="D5" s="41" t="n">
        <v>2</v>
      </c>
      <c r="E5" s="9" t="n">
        <v>-104.9</v>
      </c>
      <c r="F5" s="9" t="n">
        <v>36.05</v>
      </c>
      <c r="G5" s="9" t="n">
        <v>349.88</v>
      </c>
      <c r="H5" s="9" t="n">
        <v>10</v>
      </c>
      <c r="I5" s="9" t="n">
        <v>1.88</v>
      </c>
      <c r="J5" s="9" t="n">
        <v>0.35</v>
      </c>
      <c r="K5" s="9" t="n">
        <v>0.15</v>
      </c>
      <c r="L5" s="17" t="n">
        <v>2112</v>
      </c>
      <c r="M5" s="17" t="n">
        <v>1</v>
      </c>
      <c r="N5" s="9" t="n">
        <v>5.42</v>
      </c>
      <c r="O5" s="9" t="n">
        <v>3.12</v>
      </c>
      <c r="P5" s="9" t="n">
        <v>10.66</v>
      </c>
      <c r="Q5" s="9" t="n">
        <v>0.2</v>
      </c>
      <c r="R5" s="18" t="n">
        <v>14</v>
      </c>
      <c r="S5" s="18" t="n">
        <v>0</v>
      </c>
      <c r="T5" s="18" t="n">
        <v>14</v>
      </c>
      <c r="U5" s="9" t="n">
        <v>5.4237</v>
      </c>
      <c r="V5" s="9" t="n">
        <v>0</v>
      </c>
      <c r="W5" s="9" t="n">
        <v>5.4237</v>
      </c>
      <c r="X5" s="11" t="n">
        <v>0.5271</v>
      </c>
      <c r="Y5" s="11" t="n">
        <v>0</v>
      </c>
      <c r="Z5" s="11" t="n">
        <v>0.5271</v>
      </c>
      <c r="AA5" s="42" t="n">
        <v>-104.85</v>
      </c>
      <c r="AB5" s="42" t="n">
        <v>35.9</v>
      </c>
      <c r="AC5" s="42" t="n">
        <v>3630.66</v>
      </c>
      <c r="AD5" s="42" t="n">
        <v>13.62</v>
      </c>
      <c r="AE5" s="42" t="n">
        <v>1.75</v>
      </c>
      <c r="AF5" s="42" t="n">
        <v>1.35</v>
      </c>
      <c r="AG5" s="42" t="n">
        <v>0.65</v>
      </c>
      <c r="AH5" s="43" t="n">
        <v>1988</v>
      </c>
      <c r="AI5" s="43" t="n">
        <v>1</v>
      </c>
      <c r="AJ5" s="42" t="n">
        <v>1.13</v>
      </c>
      <c r="AK5" s="42" t="n">
        <v>2.22</v>
      </c>
      <c r="AL5" s="42" t="n">
        <v>10.66</v>
      </c>
      <c r="AM5" s="42" t="n">
        <v>0</v>
      </c>
      <c r="AN5" s="18" t="n">
        <v>145</v>
      </c>
      <c r="AO5" s="18" t="n">
        <v>36</v>
      </c>
      <c r="AP5" s="18" t="n">
        <v>41</v>
      </c>
      <c r="AQ5" s="42" t="n">
        <v>1.1301</v>
      </c>
      <c r="AR5" s="42" t="n">
        <v>0.5161</v>
      </c>
      <c r="AS5" s="42" t="n">
        <v>3.5307</v>
      </c>
      <c r="AT5" s="11" t="n">
        <v>1.1397</v>
      </c>
      <c r="AU5" s="11" t="n">
        <v>0.1292</v>
      </c>
      <c r="AV5" s="11" t="n">
        <v>1.0068</v>
      </c>
    </row>
    <row r="6" customFormat="false" ht="12.8" hidden="false" customHeight="false" outlineLevel="0" collapsed="false">
      <c r="R6" s="44"/>
      <c r="S6" s="44"/>
      <c r="T6" s="44"/>
      <c r="X6" s="45"/>
      <c r="Y6" s="45"/>
      <c r="Z6" s="45"/>
      <c r="AN6" s="44"/>
      <c r="AO6" s="44"/>
      <c r="AP6" s="44"/>
      <c r="AT6" s="45"/>
      <c r="AU6" s="45"/>
      <c r="AV6" s="45"/>
    </row>
    <row r="7" s="3" customFormat="true" ht="12.8" hidden="false" customHeight="false" outlineLevel="0" collapsed="false">
      <c r="A7" s="46"/>
      <c r="C7" s="46"/>
      <c r="E7" s="47"/>
      <c r="F7" s="47"/>
      <c r="G7" s="47"/>
      <c r="H7" s="47"/>
      <c r="I7" s="47"/>
      <c r="J7" s="47"/>
      <c r="K7" s="47"/>
      <c r="N7" s="47"/>
      <c r="O7" s="47"/>
      <c r="P7" s="47"/>
      <c r="Q7" s="47"/>
      <c r="R7" s="48" t="n">
        <f aca="false">AVERAGE(R4:R5)</f>
        <v>11.5</v>
      </c>
      <c r="S7" s="48" t="n">
        <f aca="false">AVERAGE(S4:S5)</f>
        <v>0</v>
      </c>
      <c r="T7" s="48" t="n">
        <f aca="false">AVERAGE(T4:T5)</f>
        <v>11.5</v>
      </c>
      <c r="U7" s="49"/>
      <c r="V7" s="49"/>
      <c r="W7" s="49"/>
      <c r="X7" s="50" t="n">
        <f aca="false">AVERAGE(X4:X5)</f>
        <v>0.64635</v>
      </c>
      <c r="Y7" s="50" t="n">
        <f aca="false">AVERAGE(Y4:Y5)</f>
        <v>0</v>
      </c>
      <c r="Z7" s="50" t="n">
        <f aca="false">AVERAGE(Z4:Z5)</f>
        <v>0.64635</v>
      </c>
      <c r="AA7" s="47"/>
      <c r="AB7" s="47"/>
      <c r="AC7" s="47"/>
      <c r="AD7" s="47"/>
      <c r="AE7" s="47"/>
      <c r="AF7" s="47"/>
      <c r="AG7" s="47"/>
      <c r="AJ7" s="47"/>
      <c r="AK7" s="47"/>
      <c r="AL7" s="47"/>
      <c r="AM7" s="47"/>
      <c r="AN7" s="48" t="n">
        <f aca="false">AVERAGE(AN4:AN5)</f>
        <v>141.5</v>
      </c>
      <c r="AO7" s="48" t="n">
        <f aca="false">AVERAGE(AO4:AO5)</f>
        <v>37.5</v>
      </c>
      <c r="AP7" s="48" t="n">
        <f aca="false">AVERAGE(AP4:AP5)</f>
        <v>33.5</v>
      </c>
      <c r="AQ7" s="49"/>
      <c r="AR7" s="49"/>
      <c r="AS7" s="49"/>
      <c r="AT7" s="50" t="n">
        <f aca="false">AVERAGE(AT4:AT5)</f>
        <v>1.3495</v>
      </c>
      <c r="AU7" s="50" t="n">
        <f aca="false">AVERAGE(AU4:AU5)</f>
        <v>0.2718</v>
      </c>
      <c r="AV7" s="50" t="n">
        <f aca="false">AVERAGE(AV4:AV5)</f>
        <v>1.0748</v>
      </c>
    </row>
  </sheetData>
  <mergeCells count="7">
    <mergeCell ref="A1:D2"/>
    <mergeCell ref="E1:Z1"/>
    <mergeCell ref="AA1:AV1"/>
    <mergeCell ref="E2:M2"/>
    <mergeCell ref="N2:Z2"/>
    <mergeCell ref="AA2:AI2"/>
    <mergeCell ref="AJ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4" activeCellId="0" sqref="A4"/>
    </sheetView>
  </sheetViews>
  <sheetFormatPr defaultRowHeight="12.8" outlineLevelRow="0" outlineLevelCol="0"/>
  <cols>
    <col collapsed="false" customWidth="true" hidden="false" outlineLevel="0" max="1" min="1" style="23" width="6.48"/>
    <col collapsed="false" customWidth="true" hidden="false" outlineLevel="0" max="2" min="2" style="0" width="9.07"/>
    <col collapsed="false" customWidth="true" hidden="false" outlineLevel="0" max="3" min="3" style="23" width="6.48"/>
    <col collapsed="false" customWidth="true" hidden="false" outlineLevel="0" max="4" min="4" style="0" width="4.56"/>
    <col collapsed="false" customWidth="true" hidden="false" outlineLevel="0" max="6" min="5" style="24" width="7.13"/>
    <col collapsed="false" customWidth="true" hidden="false" outlineLevel="0" max="7" min="7" style="24" width="9.07"/>
    <col collapsed="false" customWidth="true" hidden="false" outlineLevel="0" max="9" min="8" style="24" width="5.16"/>
    <col collapsed="false" customWidth="true" hidden="false" outlineLevel="0" max="11" min="10" style="24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7" min="14" style="24" width="7.13"/>
    <col collapsed="false" customWidth="true" hidden="false" outlineLevel="0" max="20" min="18" style="0" width="5.83"/>
    <col collapsed="false" customWidth="true" hidden="false" outlineLevel="0" max="21" min="21" style="25" width="7.05"/>
    <col collapsed="false" customWidth="true" hidden="false" outlineLevel="0" max="23" min="22" style="25" width="7.34"/>
    <col collapsed="false" customWidth="true" hidden="false" outlineLevel="0" max="24" min="24" style="25" width="6.07"/>
    <col collapsed="false" customWidth="true" hidden="false" outlineLevel="0" max="25" min="25" style="25" width="6.89"/>
    <col collapsed="false" customWidth="true" hidden="false" outlineLevel="0" max="26" min="26" style="25" width="7.34"/>
    <col collapsed="false" customWidth="true" hidden="false" outlineLevel="0" max="28" min="27" style="24" width="7.13"/>
    <col collapsed="false" customWidth="true" hidden="false" outlineLevel="0" max="29" min="29" style="24" width="9.07"/>
    <col collapsed="false" customWidth="true" hidden="false" outlineLevel="0" max="31" min="30" style="24" width="5.16"/>
    <col collapsed="false" customWidth="true" hidden="false" outlineLevel="0" max="33" min="32" style="24" width="6.48"/>
    <col collapsed="false" customWidth="true" hidden="false" outlineLevel="0" max="34" min="34" style="0" width="5.16"/>
    <col collapsed="false" customWidth="true" hidden="false" outlineLevel="0" max="35" min="35" style="0" width="2.59"/>
    <col collapsed="false" customWidth="true" hidden="false" outlineLevel="0" max="39" min="36" style="24" width="7.13"/>
    <col collapsed="false" customWidth="true" hidden="false" outlineLevel="0" max="42" min="40" style="0" width="5.83"/>
    <col collapsed="false" customWidth="true" hidden="false" outlineLevel="0" max="44" min="43" style="25" width="7.47"/>
    <col collapsed="false" customWidth="true" hidden="false" outlineLevel="0" max="45" min="45" style="25" width="7.19"/>
    <col collapsed="false" customWidth="true" hidden="false" outlineLevel="0" max="46" min="46" style="25" width="6.2"/>
    <col collapsed="false" customWidth="true" hidden="false" outlineLevel="0" max="47" min="47" style="25" width="7.05"/>
    <col collapsed="false" customWidth="true" hidden="false" outlineLevel="0" max="48" min="48" style="25" width="7.61"/>
    <col collapsed="false" customWidth="false" hidden="false" outlineLevel="0" max="1025" min="49" style="0" width="11.52"/>
  </cols>
  <sheetData>
    <row r="1" customFormat="false" ht="12.8" hidden="false" customHeight="false" outlineLevel="0" collapsed="false">
      <c r="A1" s="26"/>
      <c r="B1" s="26"/>
      <c r="C1" s="26"/>
      <c r="D1" s="26"/>
      <c r="E1" s="27" t="s">
        <v>29</v>
      </c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8" t="s">
        <v>30</v>
      </c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</row>
    <row r="2" customFormat="false" ht="12.8" hidden="false" customHeight="false" outlineLevel="0" collapsed="false">
      <c r="A2" s="26"/>
      <c r="B2" s="26"/>
      <c r="C2" s="26"/>
      <c r="D2" s="26"/>
      <c r="E2" s="27" t="s">
        <v>31</v>
      </c>
      <c r="F2" s="27"/>
      <c r="G2" s="27"/>
      <c r="H2" s="27"/>
      <c r="I2" s="27"/>
      <c r="J2" s="27"/>
      <c r="K2" s="27"/>
      <c r="L2" s="27"/>
      <c r="M2" s="27"/>
      <c r="N2" s="27" t="s">
        <v>32</v>
      </c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8" t="s">
        <v>31</v>
      </c>
      <c r="AB2" s="28"/>
      <c r="AC2" s="28"/>
      <c r="AD2" s="28"/>
      <c r="AE2" s="28"/>
      <c r="AF2" s="28"/>
      <c r="AG2" s="28"/>
      <c r="AH2" s="28"/>
      <c r="AI2" s="28"/>
      <c r="AJ2" s="28" t="s">
        <v>32</v>
      </c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</row>
    <row r="3" s="39" customFormat="true" ht="35.2" hidden="false" customHeight="false" outlineLevel="0" collapsed="false">
      <c r="A3" s="29" t="s">
        <v>33</v>
      </c>
      <c r="B3" s="30" t="s">
        <v>34</v>
      </c>
      <c r="C3" s="29" t="s">
        <v>35</v>
      </c>
      <c r="D3" s="30" t="s">
        <v>36</v>
      </c>
      <c r="E3" s="31" t="s">
        <v>37</v>
      </c>
      <c r="F3" s="31" t="s">
        <v>38</v>
      </c>
      <c r="G3" s="31" t="s">
        <v>39</v>
      </c>
      <c r="H3" s="31" t="s">
        <v>40</v>
      </c>
      <c r="I3" s="31" t="s">
        <v>41</v>
      </c>
      <c r="J3" s="31" t="s">
        <v>42</v>
      </c>
      <c r="K3" s="31" t="s">
        <v>43</v>
      </c>
      <c r="L3" s="32" t="s">
        <v>44</v>
      </c>
      <c r="M3" s="32" t="s">
        <v>45</v>
      </c>
      <c r="N3" s="31" t="s">
        <v>46</v>
      </c>
      <c r="O3" s="31" t="s">
        <v>47</v>
      </c>
      <c r="P3" s="31" t="s">
        <v>48</v>
      </c>
      <c r="Q3" s="31" t="s">
        <v>49</v>
      </c>
      <c r="R3" s="33" t="s">
        <v>50</v>
      </c>
      <c r="S3" s="33" t="s">
        <v>51</v>
      </c>
      <c r="T3" s="33" t="s">
        <v>52</v>
      </c>
      <c r="U3" s="34" t="s">
        <v>53</v>
      </c>
      <c r="V3" s="34" t="s">
        <v>54</v>
      </c>
      <c r="W3" s="34" t="s">
        <v>55</v>
      </c>
      <c r="X3" s="35" t="s">
        <v>56</v>
      </c>
      <c r="Y3" s="35" t="s">
        <v>57</v>
      </c>
      <c r="Z3" s="35" t="s">
        <v>58</v>
      </c>
      <c r="AA3" s="36" t="s">
        <v>37</v>
      </c>
      <c r="AB3" s="36" t="s">
        <v>38</v>
      </c>
      <c r="AC3" s="36" t="s">
        <v>39</v>
      </c>
      <c r="AD3" s="36" t="s">
        <v>40</v>
      </c>
      <c r="AE3" s="36" t="s">
        <v>41</v>
      </c>
      <c r="AF3" s="36" t="s">
        <v>42</v>
      </c>
      <c r="AG3" s="36" t="s">
        <v>43</v>
      </c>
      <c r="AH3" s="37" t="s">
        <v>44</v>
      </c>
      <c r="AI3" s="37" t="s">
        <v>45</v>
      </c>
      <c r="AJ3" s="36" t="s">
        <v>46</v>
      </c>
      <c r="AK3" s="36" t="s">
        <v>47</v>
      </c>
      <c r="AL3" s="36" t="s">
        <v>48</v>
      </c>
      <c r="AM3" s="36" t="s">
        <v>49</v>
      </c>
      <c r="AN3" s="33" t="s">
        <v>50</v>
      </c>
      <c r="AO3" s="33" t="s">
        <v>51</v>
      </c>
      <c r="AP3" s="33" t="s">
        <v>52</v>
      </c>
      <c r="AQ3" s="38" t="s">
        <v>53</v>
      </c>
      <c r="AR3" s="38" t="s">
        <v>54</v>
      </c>
      <c r="AS3" s="38" t="s">
        <v>55</v>
      </c>
      <c r="AT3" s="35" t="s">
        <v>56</v>
      </c>
      <c r="AU3" s="35" t="s">
        <v>57</v>
      </c>
      <c r="AV3" s="35" t="s">
        <v>58</v>
      </c>
    </row>
    <row r="4" customFormat="false" ht="12.8" hidden="false" customHeight="false" outlineLevel="0" collapsed="false">
      <c r="R4" s="44"/>
      <c r="S4" s="44"/>
      <c r="T4" s="44"/>
      <c r="X4" s="45"/>
      <c r="Y4" s="45"/>
      <c r="Z4" s="45"/>
      <c r="AN4" s="44"/>
      <c r="AO4" s="44"/>
      <c r="AP4" s="44"/>
      <c r="AT4" s="45"/>
      <c r="AU4" s="45"/>
      <c r="AV4" s="45"/>
    </row>
    <row r="5" s="3" customFormat="true" ht="12.8" hidden="false" customHeight="false" outlineLevel="0" collapsed="false">
      <c r="A5" s="46"/>
      <c r="C5" s="46"/>
      <c r="E5" s="47"/>
      <c r="F5" s="47"/>
      <c r="G5" s="47"/>
      <c r="H5" s="47"/>
      <c r="I5" s="47"/>
      <c r="J5" s="47"/>
      <c r="K5" s="47"/>
      <c r="N5" s="47"/>
      <c r="O5" s="47"/>
      <c r="P5" s="47"/>
      <c r="Q5" s="47"/>
      <c r="R5" s="48" t="e">
        <f aca="false">AVERAGE(#REF!)</f>
        <v>#REF!</v>
      </c>
      <c r="S5" s="48" t="e">
        <f aca="false">AVERAGE(#REF!)</f>
        <v>#REF!</v>
      </c>
      <c r="T5" s="48" t="e">
        <f aca="false">AVERAGE(#REF!)</f>
        <v>#REF!</v>
      </c>
      <c r="U5" s="49"/>
      <c r="V5" s="49"/>
      <c r="W5" s="49"/>
      <c r="X5" s="50" t="e">
        <f aca="false">AVERAGE(#REF!)</f>
        <v>#REF!</v>
      </c>
      <c r="Y5" s="50" t="e">
        <f aca="false">AVERAGE(#REF!)</f>
        <v>#REF!</v>
      </c>
      <c r="Z5" s="50" t="e">
        <f aca="false">AVERAGE(#REF!)</f>
        <v>#REF!</v>
      </c>
      <c r="AA5" s="47"/>
      <c r="AB5" s="47"/>
      <c r="AC5" s="47"/>
      <c r="AD5" s="47"/>
      <c r="AE5" s="47"/>
      <c r="AF5" s="47"/>
      <c r="AG5" s="47"/>
      <c r="AJ5" s="47"/>
      <c r="AK5" s="47"/>
      <c r="AL5" s="47"/>
      <c r="AM5" s="47"/>
      <c r="AN5" s="48" t="e">
        <f aca="false">AVERAGE(#REF!)</f>
        <v>#REF!</v>
      </c>
      <c r="AO5" s="48" t="e">
        <f aca="false">AVERAGE(#REF!)</f>
        <v>#REF!</v>
      </c>
      <c r="AP5" s="48" t="e">
        <f aca="false">AVERAGE(#REF!)</f>
        <v>#REF!</v>
      </c>
      <c r="AQ5" s="49"/>
      <c r="AR5" s="49"/>
      <c r="AS5" s="49"/>
      <c r="AT5" s="50" t="e">
        <f aca="false">AVERAGE(#REF!)</f>
        <v>#REF!</v>
      </c>
      <c r="AU5" s="50" t="e">
        <f aca="false">AVERAGE(#REF!)</f>
        <v>#REF!</v>
      </c>
      <c r="AV5" s="50" t="e">
        <f aca="false">AVERAGE(#REF!)</f>
        <v>#REF!</v>
      </c>
    </row>
  </sheetData>
  <mergeCells count="7">
    <mergeCell ref="A1:D2"/>
    <mergeCell ref="E1:Z1"/>
    <mergeCell ref="AA1:AV1"/>
    <mergeCell ref="E2:M2"/>
    <mergeCell ref="N2:Z2"/>
    <mergeCell ref="AA2:AI2"/>
    <mergeCell ref="AJ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5" activeCellId="0" sqref="A5"/>
    </sheetView>
  </sheetViews>
  <sheetFormatPr defaultRowHeight="12.8" outlineLevelRow="0" outlineLevelCol="0"/>
  <cols>
    <col collapsed="false" customWidth="true" hidden="false" outlineLevel="0" max="1" min="1" style="23" width="6.48"/>
    <col collapsed="false" customWidth="true" hidden="false" outlineLevel="0" max="2" min="2" style="0" width="9.07"/>
    <col collapsed="false" customWidth="true" hidden="false" outlineLevel="0" max="3" min="3" style="23" width="6.48"/>
    <col collapsed="false" customWidth="true" hidden="false" outlineLevel="0" max="4" min="4" style="0" width="4.56"/>
    <col collapsed="false" customWidth="true" hidden="false" outlineLevel="0" max="6" min="5" style="24" width="7.13"/>
    <col collapsed="false" customWidth="true" hidden="false" outlineLevel="0" max="7" min="7" style="24" width="9.07"/>
    <col collapsed="false" customWidth="true" hidden="false" outlineLevel="0" max="9" min="8" style="24" width="5.16"/>
    <col collapsed="false" customWidth="true" hidden="false" outlineLevel="0" max="11" min="10" style="24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7" min="14" style="24" width="7.13"/>
    <col collapsed="false" customWidth="true" hidden="false" outlineLevel="0" max="20" min="18" style="0" width="5.83"/>
    <col collapsed="false" customWidth="true" hidden="false" outlineLevel="0" max="21" min="21" style="25" width="7.19"/>
    <col collapsed="false" customWidth="true" hidden="false" outlineLevel="0" max="22" min="22" style="25" width="7.34"/>
    <col collapsed="false" customWidth="true" hidden="false" outlineLevel="0" max="23" min="23" style="25" width="7.05"/>
    <col collapsed="false" customWidth="true" hidden="false" outlineLevel="0" max="24" min="24" style="25" width="6.07"/>
    <col collapsed="false" customWidth="true" hidden="false" outlineLevel="0" max="25" min="25" style="25" width="6.89"/>
    <col collapsed="false" customWidth="true" hidden="false" outlineLevel="0" max="26" min="26" style="25" width="7.34"/>
    <col collapsed="false" customWidth="true" hidden="false" outlineLevel="0" max="28" min="27" style="24" width="7.13"/>
    <col collapsed="false" customWidth="true" hidden="false" outlineLevel="0" max="29" min="29" style="24" width="9.07"/>
    <col collapsed="false" customWidth="true" hidden="false" outlineLevel="0" max="31" min="30" style="24" width="5.16"/>
    <col collapsed="false" customWidth="true" hidden="false" outlineLevel="0" max="33" min="32" style="24" width="6.48"/>
    <col collapsed="false" customWidth="true" hidden="false" outlineLevel="0" max="34" min="34" style="0" width="5.16"/>
    <col collapsed="false" customWidth="true" hidden="false" outlineLevel="0" max="35" min="35" style="0" width="2.59"/>
    <col collapsed="false" customWidth="true" hidden="false" outlineLevel="0" max="39" min="36" style="24" width="7.13"/>
    <col collapsed="false" customWidth="true" hidden="false" outlineLevel="0" max="42" min="40" style="0" width="5.83"/>
    <col collapsed="false" customWidth="true" hidden="false" outlineLevel="0" max="43" min="43" style="25" width="7.05"/>
    <col collapsed="false" customWidth="true" hidden="false" outlineLevel="0" max="45" min="44" style="25" width="7.34"/>
    <col collapsed="false" customWidth="true" hidden="false" outlineLevel="0" max="46" min="46" style="25" width="6.2"/>
    <col collapsed="false" customWidth="true" hidden="false" outlineLevel="0" max="47" min="47" style="25" width="7.05"/>
    <col collapsed="false" customWidth="true" hidden="false" outlineLevel="0" max="48" min="48" style="25" width="7.61"/>
    <col collapsed="false" customWidth="false" hidden="false" outlineLevel="0" max="1025" min="49" style="0" width="11.52"/>
  </cols>
  <sheetData>
    <row r="1" customFormat="false" ht="12.8" hidden="false" customHeight="false" outlineLevel="0" collapsed="false">
      <c r="A1" s="26"/>
      <c r="B1" s="26"/>
      <c r="C1" s="26"/>
      <c r="D1" s="26"/>
      <c r="E1" s="27" t="s">
        <v>29</v>
      </c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8" t="s">
        <v>30</v>
      </c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</row>
    <row r="2" customFormat="false" ht="12.8" hidden="false" customHeight="false" outlineLevel="0" collapsed="false">
      <c r="A2" s="26"/>
      <c r="B2" s="26"/>
      <c r="C2" s="26"/>
      <c r="D2" s="26"/>
      <c r="E2" s="27" t="s">
        <v>31</v>
      </c>
      <c r="F2" s="27"/>
      <c r="G2" s="27"/>
      <c r="H2" s="27"/>
      <c r="I2" s="27"/>
      <c r="J2" s="27"/>
      <c r="K2" s="27"/>
      <c r="L2" s="27"/>
      <c r="M2" s="27"/>
      <c r="N2" s="27" t="s">
        <v>32</v>
      </c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8" t="s">
        <v>31</v>
      </c>
      <c r="AB2" s="28"/>
      <c r="AC2" s="28"/>
      <c r="AD2" s="28"/>
      <c r="AE2" s="28"/>
      <c r="AF2" s="28"/>
      <c r="AG2" s="28"/>
      <c r="AH2" s="28"/>
      <c r="AI2" s="28"/>
      <c r="AJ2" s="28" t="s">
        <v>32</v>
      </c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</row>
    <row r="3" s="39" customFormat="true" ht="35.2" hidden="false" customHeight="false" outlineLevel="0" collapsed="false">
      <c r="A3" s="29" t="s">
        <v>33</v>
      </c>
      <c r="B3" s="30" t="s">
        <v>34</v>
      </c>
      <c r="C3" s="29" t="s">
        <v>35</v>
      </c>
      <c r="D3" s="30" t="s">
        <v>36</v>
      </c>
      <c r="E3" s="31" t="s">
        <v>37</v>
      </c>
      <c r="F3" s="31" t="s">
        <v>38</v>
      </c>
      <c r="G3" s="31" t="s">
        <v>39</v>
      </c>
      <c r="H3" s="31" t="s">
        <v>40</v>
      </c>
      <c r="I3" s="31" t="s">
        <v>41</v>
      </c>
      <c r="J3" s="31" t="s">
        <v>42</v>
      </c>
      <c r="K3" s="31" t="s">
        <v>43</v>
      </c>
      <c r="L3" s="32" t="s">
        <v>44</v>
      </c>
      <c r="M3" s="32" t="s">
        <v>45</v>
      </c>
      <c r="N3" s="31" t="s">
        <v>46</v>
      </c>
      <c r="O3" s="31" t="s">
        <v>47</v>
      </c>
      <c r="P3" s="31" t="s">
        <v>48</v>
      </c>
      <c r="Q3" s="31" t="s">
        <v>49</v>
      </c>
      <c r="R3" s="33" t="s">
        <v>50</v>
      </c>
      <c r="S3" s="33" t="s">
        <v>51</v>
      </c>
      <c r="T3" s="33" t="s">
        <v>52</v>
      </c>
      <c r="U3" s="34" t="s">
        <v>53</v>
      </c>
      <c r="V3" s="34" t="s">
        <v>54</v>
      </c>
      <c r="W3" s="34" t="s">
        <v>55</v>
      </c>
      <c r="X3" s="35" t="s">
        <v>56</v>
      </c>
      <c r="Y3" s="35" t="s">
        <v>57</v>
      </c>
      <c r="Z3" s="35" t="s">
        <v>58</v>
      </c>
      <c r="AA3" s="36" t="s">
        <v>37</v>
      </c>
      <c r="AB3" s="36" t="s">
        <v>38</v>
      </c>
      <c r="AC3" s="36" t="s">
        <v>39</v>
      </c>
      <c r="AD3" s="36" t="s">
        <v>40</v>
      </c>
      <c r="AE3" s="36" t="s">
        <v>41</v>
      </c>
      <c r="AF3" s="36" t="s">
        <v>42</v>
      </c>
      <c r="AG3" s="36" t="s">
        <v>43</v>
      </c>
      <c r="AH3" s="37" t="s">
        <v>44</v>
      </c>
      <c r="AI3" s="37" t="s">
        <v>45</v>
      </c>
      <c r="AJ3" s="36" t="s">
        <v>46</v>
      </c>
      <c r="AK3" s="36" t="s">
        <v>47</v>
      </c>
      <c r="AL3" s="36" t="s">
        <v>48</v>
      </c>
      <c r="AM3" s="36" t="s">
        <v>49</v>
      </c>
      <c r="AN3" s="33" t="s">
        <v>50</v>
      </c>
      <c r="AO3" s="33" t="s">
        <v>51</v>
      </c>
      <c r="AP3" s="33" t="s">
        <v>52</v>
      </c>
      <c r="AQ3" s="38" t="s">
        <v>53</v>
      </c>
      <c r="AR3" s="38" t="s">
        <v>54</v>
      </c>
      <c r="AS3" s="38" t="s">
        <v>55</v>
      </c>
      <c r="AT3" s="35" t="s">
        <v>56</v>
      </c>
      <c r="AU3" s="35" t="s">
        <v>57</v>
      </c>
      <c r="AV3" s="35" t="s">
        <v>58</v>
      </c>
    </row>
    <row r="4" customFormat="false" ht="12.8" hidden="false" customHeight="false" outlineLevel="0" collapsed="false">
      <c r="A4" s="40" t="n">
        <v>14491</v>
      </c>
      <c r="B4" s="41" t="n">
        <v>20160916</v>
      </c>
      <c r="C4" s="40" t="n">
        <v>21101</v>
      </c>
      <c r="D4" s="41" t="n">
        <v>1</v>
      </c>
      <c r="E4" s="9" t="n">
        <v>-99.68</v>
      </c>
      <c r="F4" s="9" t="n">
        <v>40.22</v>
      </c>
      <c r="G4" s="9" t="n">
        <v>10643.97</v>
      </c>
      <c r="H4" s="9" t="n">
        <v>11.75</v>
      </c>
      <c r="I4" s="9" t="n">
        <v>0.12</v>
      </c>
      <c r="J4" s="9" t="n">
        <v>1.4</v>
      </c>
      <c r="K4" s="9" t="n">
        <v>2</v>
      </c>
      <c r="L4" s="17" t="n">
        <v>668</v>
      </c>
      <c r="M4" s="17" t="n">
        <v>1</v>
      </c>
      <c r="N4" s="9" t="n">
        <v>11.43</v>
      </c>
      <c r="O4" s="9" t="n">
        <v>13.27</v>
      </c>
      <c r="P4" s="9" t="n">
        <v>134.34</v>
      </c>
      <c r="Q4" s="9" t="n">
        <v>0.33</v>
      </c>
      <c r="R4" s="18" t="n">
        <v>451</v>
      </c>
      <c r="S4" s="18" t="n">
        <v>0</v>
      </c>
      <c r="T4" s="18" t="n">
        <v>451</v>
      </c>
      <c r="U4" s="9" t="n">
        <v>11.4267</v>
      </c>
      <c r="V4" s="9" t="n">
        <v>0</v>
      </c>
      <c r="W4" s="9" t="n">
        <v>11.4267</v>
      </c>
      <c r="X4" s="11" t="n">
        <v>33.7849</v>
      </c>
      <c r="Y4" s="11" t="n">
        <v>0</v>
      </c>
      <c r="Z4" s="11" t="n">
        <v>33.7849</v>
      </c>
      <c r="AA4" s="42" t="n">
        <v>-99.9</v>
      </c>
      <c r="AB4" s="42" t="n">
        <v>40.38</v>
      </c>
      <c r="AC4" s="42" t="n">
        <v>50605.7</v>
      </c>
      <c r="AD4" s="42" t="n">
        <v>15.38</v>
      </c>
      <c r="AE4" s="42" t="n">
        <v>0.12</v>
      </c>
      <c r="AF4" s="42" t="n">
        <v>3.05</v>
      </c>
      <c r="AG4" s="42" t="n">
        <v>3.1</v>
      </c>
      <c r="AH4" s="43" t="n">
        <v>723</v>
      </c>
      <c r="AI4" s="43" t="n">
        <v>1</v>
      </c>
      <c r="AJ4" s="42" t="n">
        <v>3.06</v>
      </c>
      <c r="AK4" s="42" t="n">
        <v>7.6</v>
      </c>
      <c r="AL4" s="42" t="n">
        <v>134.34</v>
      </c>
      <c r="AM4" s="42" t="n">
        <v>0</v>
      </c>
      <c r="AN4" s="18" t="n">
        <v>2149</v>
      </c>
      <c r="AO4" s="18" t="n">
        <v>641</v>
      </c>
      <c r="AP4" s="18" t="n">
        <v>631</v>
      </c>
      <c r="AQ4" s="42" t="n">
        <v>3.0623</v>
      </c>
      <c r="AR4" s="42" t="n">
        <v>1.4224</v>
      </c>
      <c r="AS4" s="42" t="n">
        <v>8.9732</v>
      </c>
      <c r="AT4" s="11" t="n">
        <v>43.0478</v>
      </c>
      <c r="AU4" s="11" t="n">
        <v>5.964</v>
      </c>
      <c r="AV4" s="11" t="n">
        <v>37.0373</v>
      </c>
    </row>
    <row r="5" customFormat="false" ht="12.8" hidden="false" customHeight="false" outlineLevel="0" collapsed="false">
      <c r="R5" s="44"/>
      <c r="S5" s="44"/>
      <c r="T5" s="44"/>
      <c r="X5" s="45"/>
      <c r="Y5" s="45"/>
      <c r="Z5" s="45"/>
      <c r="AN5" s="44"/>
      <c r="AO5" s="44"/>
      <c r="AP5" s="44"/>
      <c r="AT5" s="45"/>
      <c r="AU5" s="45"/>
      <c r="AV5" s="45"/>
    </row>
    <row r="6" s="3" customFormat="true" ht="12.8" hidden="false" customHeight="false" outlineLevel="0" collapsed="false">
      <c r="A6" s="46"/>
      <c r="C6" s="46"/>
      <c r="E6" s="47"/>
      <c r="F6" s="47"/>
      <c r="G6" s="47"/>
      <c r="H6" s="47"/>
      <c r="I6" s="47"/>
      <c r="J6" s="47"/>
      <c r="K6" s="47"/>
      <c r="N6" s="47"/>
      <c r="O6" s="47"/>
      <c r="P6" s="47"/>
      <c r="Q6" s="47"/>
      <c r="R6" s="48" t="n">
        <f aca="false">AVERAGE(R4:R4)</f>
        <v>451</v>
      </c>
      <c r="S6" s="48" t="n">
        <f aca="false">AVERAGE(S4:S4)</f>
        <v>0</v>
      </c>
      <c r="T6" s="48" t="n">
        <f aca="false">AVERAGE(T4:T4)</f>
        <v>451</v>
      </c>
      <c r="U6" s="49"/>
      <c r="V6" s="49"/>
      <c r="W6" s="49"/>
      <c r="X6" s="50" t="n">
        <f aca="false">AVERAGE(X4:X4)</f>
        <v>33.7849</v>
      </c>
      <c r="Y6" s="50" t="n">
        <f aca="false">AVERAGE(Y4:Y4)</f>
        <v>0</v>
      </c>
      <c r="Z6" s="50" t="n">
        <f aca="false">AVERAGE(Z4:Z4)</f>
        <v>33.7849</v>
      </c>
      <c r="AA6" s="47"/>
      <c r="AB6" s="47"/>
      <c r="AC6" s="47"/>
      <c r="AD6" s="47"/>
      <c r="AE6" s="47"/>
      <c r="AF6" s="47"/>
      <c r="AG6" s="47"/>
      <c r="AJ6" s="47"/>
      <c r="AK6" s="47"/>
      <c r="AL6" s="47"/>
      <c r="AM6" s="47"/>
      <c r="AN6" s="48" t="n">
        <f aca="false">AVERAGE(AN4:AN4)</f>
        <v>2149</v>
      </c>
      <c r="AO6" s="48" t="n">
        <f aca="false">AVERAGE(AO4:AO4)</f>
        <v>641</v>
      </c>
      <c r="AP6" s="48" t="n">
        <f aca="false">AVERAGE(AP4:AP4)</f>
        <v>631</v>
      </c>
      <c r="AQ6" s="49"/>
      <c r="AR6" s="49"/>
      <c r="AS6" s="49"/>
      <c r="AT6" s="50" t="n">
        <f aca="false">AVERAGE(AT4:AT4)</f>
        <v>43.0478</v>
      </c>
      <c r="AU6" s="50" t="n">
        <f aca="false">AVERAGE(AU4:AU4)</f>
        <v>5.964</v>
      </c>
      <c r="AV6" s="50" t="n">
        <f aca="false">AVERAGE(AV4:AV4)</f>
        <v>37.0373</v>
      </c>
    </row>
  </sheetData>
  <mergeCells count="7">
    <mergeCell ref="A1:D2"/>
    <mergeCell ref="E1:Z1"/>
    <mergeCell ref="AA1:AV1"/>
    <mergeCell ref="E2:M2"/>
    <mergeCell ref="N2:Z2"/>
    <mergeCell ref="AA2:AI2"/>
    <mergeCell ref="AJ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C4" activeCellId="0" sqref="C4"/>
    </sheetView>
  </sheetViews>
  <sheetFormatPr defaultRowHeight="12.8" outlineLevelRow="0" outlineLevelCol="0"/>
  <cols>
    <col collapsed="false" customWidth="true" hidden="false" outlineLevel="0" max="1" min="1" style="23" width="6.48"/>
    <col collapsed="false" customWidth="true" hidden="false" outlineLevel="0" max="2" min="2" style="0" width="9.07"/>
    <col collapsed="false" customWidth="true" hidden="false" outlineLevel="0" max="3" min="3" style="23" width="6.48"/>
    <col collapsed="false" customWidth="true" hidden="false" outlineLevel="0" max="4" min="4" style="0" width="4.56"/>
    <col collapsed="false" customWidth="true" hidden="false" outlineLevel="0" max="6" min="5" style="24" width="7.13"/>
    <col collapsed="false" customWidth="true" hidden="false" outlineLevel="0" max="7" min="7" style="24" width="9.07"/>
    <col collapsed="false" customWidth="true" hidden="false" outlineLevel="0" max="9" min="8" style="24" width="5.16"/>
    <col collapsed="false" customWidth="true" hidden="false" outlineLevel="0" max="11" min="10" style="24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7" min="14" style="24" width="7.13"/>
    <col collapsed="false" customWidth="true" hidden="false" outlineLevel="0" max="20" min="18" style="0" width="5.83"/>
    <col collapsed="false" customWidth="true" hidden="false" outlineLevel="0" max="21" min="21" style="25" width="7.19"/>
    <col collapsed="false" customWidth="true" hidden="false" outlineLevel="0" max="22" min="22" style="25" width="7.05"/>
    <col collapsed="false" customWidth="true" hidden="false" outlineLevel="0" max="23" min="23" style="25" width="7.34"/>
    <col collapsed="false" customWidth="true" hidden="false" outlineLevel="0" max="24" min="24" style="25" width="6.2"/>
    <col collapsed="false" customWidth="true" hidden="false" outlineLevel="0" max="25" min="25" style="25" width="7.19"/>
    <col collapsed="false" customWidth="true" hidden="false" outlineLevel="0" max="26" min="26" style="25" width="7.34"/>
    <col collapsed="false" customWidth="true" hidden="false" outlineLevel="0" max="28" min="27" style="24" width="7.13"/>
    <col collapsed="false" customWidth="true" hidden="false" outlineLevel="0" max="29" min="29" style="24" width="9.07"/>
    <col collapsed="false" customWidth="true" hidden="false" outlineLevel="0" max="31" min="30" style="24" width="5.16"/>
    <col collapsed="false" customWidth="true" hidden="false" outlineLevel="0" max="33" min="32" style="24" width="6.48"/>
    <col collapsed="false" customWidth="true" hidden="false" outlineLevel="0" max="34" min="34" style="0" width="5.16"/>
    <col collapsed="false" customWidth="true" hidden="false" outlineLevel="0" max="35" min="35" style="0" width="2.59"/>
    <col collapsed="false" customWidth="true" hidden="false" outlineLevel="0" max="39" min="36" style="24" width="7.13"/>
    <col collapsed="false" customWidth="true" hidden="false" outlineLevel="0" max="42" min="40" style="0" width="5.83"/>
    <col collapsed="false" customWidth="true" hidden="false" outlineLevel="0" max="43" min="43" style="25" width="7.34"/>
    <col collapsed="false" customWidth="true" hidden="false" outlineLevel="0" max="44" min="44" style="25" width="7.19"/>
    <col collapsed="false" customWidth="true" hidden="false" outlineLevel="0" max="45" min="45" style="25" width="7.05"/>
    <col collapsed="false" customWidth="true" hidden="false" outlineLevel="0" max="46" min="46" style="25" width="6.2"/>
    <col collapsed="false" customWidth="true" hidden="false" outlineLevel="0" max="47" min="47" style="25" width="6.77"/>
    <col collapsed="false" customWidth="true" hidden="false" outlineLevel="0" max="48" min="48" style="25" width="7.61"/>
    <col collapsed="false" customWidth="false" hidden="false" outlineLevel="0" max="1025" min="49" style="0" width="11.52"/>
  </cols>
  <sheetData>
    <row r="1" customFormat="false" ht="12.8" hidden="false" customHeight="false" outlineLevel="0" collapsed="false">
      <c r="A1" s="26"/>
      <c r="B1" s="26"/>
      <c r="C1" s="26"/>
      <c r="D1" s="26"/>
      <c r="E1" s="27" t="s">
        <v>29</v>
      </c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8" t="s">
        <v>30</v>
      </c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</row>
    <row r="2" customFormat="false" ht="12.8" hidden="false" customHeight="false" outlineLevel="0" collapsed="false">
      <c r="A2" s="26"/>
      <c r="B2" s="26"/>
      <c r="C2" s="26"/>
      <c r="D2" s="26"/>
      <c r="E2" s="27" t="s">
        <v>31</v>
      </c>
      <c r="F2" s="27"/>
      <c r="G2" s="27"/>
      <c r="H2" s="27"/>
      <c r="I2" s="27"/>
      <c r="J2" s="27"/>
      <c r="K2" s="27"/>
      <c r="L2" s="27"/>
      <c r="M2" s="27"/>
      <c r="N2" s="27" t="s">
        <v>32</v>
      </c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8" t="s">
        <v>31</v>
      </c>
      <c r="AB2" s="28"/>
      <c r="AC2" s="28"/>
      <c r="AD2" s="28"/>
      <c r="AE2" s="28"/>
      <c r="AF2" s="28"/>
      <c r="AG2" s="28"/>
      <c r="AH2" s="28"/>
      <c r="AI2" s="28"/>
      <c r="AJ2" s="28" t="s">
        <v>32</v>
      </c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</row>
    <row r="3" s="39" customFormat="true" ht="35.2" hidden="false" customHeight="false" outlineLevel="0" collapsed="false">
      <c r="A3" s="29" t="s">
        <v>33</v>
      </c>
      <c r="B3" s="30" t="s">
        <v>34</v>
      </c>
      <c r="C3" s="29" t="s">
        <v>35</v>
      </c>
      <c r="D3" s="30" t="s">
        <v>36</v>
      </c>
      <c r="E3" s="31" t="s">
        <v>37</v>
      </c>
      <c r="F3" s="31" t="s">
        <v>38</v>
      </c>
      <c r="G3" s="31" t="s">
        <v>39</v>
      </c>
      <c r="H3" s="31" t="s">
        <v>40</v>
      </c>
      <c r="I3" s="31" t="s">
        <v>41</v>
      </c>
      <c r="J3" s="31" t="s">
        <v>42</v>
      </c>
      <c r="K3" s="31" t="s">
        <v>43</v>
      </c>
      <c r="L3" s="32" t="s">
        <v>44</v>
      </c>
      <c r="M3" s="32" t="s">
        <v>45</v>
      </c>
      <c r="N3" s="31" t="s">
        <v>46</v>
      </c>
      <c r="O3" s="31" t="s">
        <v>47</v>
      </c>
      <c r="P3" s="31" t="s">
        <v>48</v>
      </c>
      <c r="Q3" s="31" t="s">
        <v>49</v>
      </c>
      <c r="R3" s="33" t="s">
        <v>50</v>
      </c>
      <c r="S3" s="33" t="s">
        <v>51</v>
      </c>
      <c r="T3" s="33" t="s">
        <v>52</v>
      </c>
      <c r="U3" s="34" t="s">
        <v>53</v>
      </c>
      <c r="V3" s="34" t="s">
        <v>54</v>
      </c>
      <c r="W3" s="34" t="s">
        <v>55</v>
      </c>
      <c r="X3" s="35" t="s">
        <v>56</v>
      </c>
      <c r="Y3" s="35" t="s">
        <v>57</v>
      </c>
      <c r="Z3" s="35" t="s">
        <v>58</v>
      </c>
      <c r="AA3" s="36" t="s">
        <v>37</v>
      </c>
      <c r="AB3" s="36" t="s">
        <v>38</v>
      </c>
      <c r="AC3" s="36" t="s">
        <v>39</v>
      </c>
      <c r="AD3" s="36" t="s">
        <v>40</v>
      </c>
      <c r="AE3" s="36" t="s">
        <v>41</v>
      </c>
      <c r="AF3" s="36" t="s">
        <v>42</v>
      </c>
      <c r="AG3" s="36" t="s">
        <v>43</v>
      </c>
      <c r="AH3" s="37" t="s">
        <v>44</v>
      </c>
      <c r="AI3" s="37" t="s">
        <v>45</v>
      </c>
      <c r="AJ3" s="36" t="s">
        <v>46</v>
      </c>
      <c r="AK3" s="36" t="s">
        <v>47</v>
      </c>
      <c r="AL3" s="36" t="s">
        <v>48</v>
      </c>
      <c r="AM3" s="36" t="s">
        <v>49</v>
      </c>
      <c r="AN3" s="33" t="s">
        <v>50</v>
      </c>
      <c r="AO3" s="33" t="s">
        <v>51</v>
      </c>
      <c r="AP3" s="33" t="s">
        <v>52</v>
      </c>
      <c r="AQ3" s="38" t="s">
        <v>53</v>
      </c>
      <c r="AR3" s="38" t="s">
        <v>54</v>
      </c>
      <c r="AS3" s="38" t="s">
        <v>55</v>
      </c>
      <c r="AT3" s="35" t="s">
        <v>56</v>
      </c>
      <c r="AU3" s="35" t="s">
        <v>57</v>
      </c>
      <c r="AV3" s="35" t="s">
        <v>58</v>
      </c>
    </row>
    <row r="4" customFormat="false" ht="12.8" hidden="false" customHeight="false" outlineLevel="0" collapsed="false">
      <c r="A4" s="40" t="n">
        <v>14291</v>
      </c>
      <c r="B4" s="41" t="n">
        <v>20160903</v>
      </c>
      <c r="C4" s="40" t="n">
        <v>54337</v>
      </c>
      <c r="D4" s="41" t="n">
        <v>1</v>
      </c>
      <c r="E4" s="9" t="n">
        <v>-87.03</v>
      </c>
      <c r="F4" s="9" t="n">
        <v>26.8</v>
      </c>
      <c r="G4" s="9" t="n">
        <v>1545.07</v>
      </c>
      <c r="H4" s="9" t="n">
        <v>8.38</v>
      </c>
      <c r="I4" s="9" t="n">
        <v>0</v>
      </c>
      <c r="J4" s="9" t="n">
        <v>0.6</v>
      </c>
      <c r="K4" s="9" t="n">
        <v>0.65</v>
      </c>
      <c r="L4" s="17" t="n">
        <v>0</v>
      </c>
      <c r="M4" s="17" t="n">
        <v>0</v>
      </c>
      <c r="N4" s="9" t="n">
        <v>25.31</v>
      </c>
      <c r="O4" s="9" t="n">
        <v>42.8</v>
      </c>
      <c r="P4" s="9" t="n">
        <v>231.43</v>
      </c>
      <c r="Q4" s="9" t="n">
        <v>1.56</v>
      </c>
      <c r="R4" s="18" t="n">
        <v>56</v>
      </c>
      <c r="S4" s="18" t="n">
        <v>0</v>
      </c>
      <c r="T4" s="18" t="n">
        <v>56</v>
      </c>
      <c r="U4" s="9" t="n">
        <v>25.3073</v>
      </c>
      <c r="V4" s="9" t="n">
        <v>0</v>
      </c>
      <c r="W4" s="9" t="n">
        <v>25.3073</v>
      </c>
      <c r="X4" s="11" t="n">
        <v>10.8615</v>
      </c>
      <c r="Y4" s="11" t="n">
        <v>0</v>
      </c>
      <c r="Z4" s="11" t="n">
        <v>10.8615</v>
      </c>
      <c r="AA4" s="42" t="n">
        <v>-87.23</v>
      </c>
      <c r="AB4" s="42" t="n">
        <v>26.62</v>
      </c>
      <c r="AC4" s="42" t="n">
        <v>27052.67</v>
      </c>
      <c r="AD4" s="42" t="n">
        <v>14.75</v>
      </c>
      <c r="AE4" s="42" t="n">
        <v>0</v>
      </c>
      <c r="AF4" s="42" t="n">
        <v>2.2</v>
      </c>
      <c r="AG4" s="42" t="n">
        <v>2.3</v>
      </c>
      <c r="AH4" s="43" t="n">
        <v>0</v>
      </c>
      <c r="AI4" s="43" t="n">
        <v>0</v>
      </c>
      <c r="AJ4" s="42" t="n">
        <v>3.51</v>
      </c>
      <c r="AK4" s="42" t="n">
        <v>12.14</v>
      </c>
      <c r="AL4" s="42" t="n">
        <v>231.43</v>
      </c>
      <c r="AM4" s="42" t="n">
        <v>0</v>
      </c>
      <c r="AN4" s="18" t="n">
        <v>979</v>
      </c>
      <c r="AO4" s="18" t="n">
        <v>484</v>
      </c>
      <c r="AP4" s="18" t="n">
        <v>267</v>
      </c>
      <c r="AQ4" s="42" t="n">
        <v>3.5053</v>
      </c>
      <c r="AR4" s="42" t="n">
        <v>1.7778</v>
      </c>
      <c r="AS4" s="42" t="n">
        <v>9.6156</v>
      </c>
      <c r="AT4" s="11" t="n">
        <v>26.3411</v>
      </c>
      <c r="AU4" s="11" t="n">
        <v>6.6049</v>
      </c>
      <c r="AV4" s="11" t="n">
        <v>19.7066</v>
      </c>
    </row>
    <row r="5" customFormat="false" ht="12.8" hidden="false" customHeight="false" outlineLevel="0" collapsed="false">
      <c r="A5" s="40" t="n">
        <v>14306</v>
      </c>
      <c r="B5" s="41" t="n">
        <v>20160904</v>
      </c>
      <c r="C5" s="40" t="n">
        <v>45155</v>
      </c>
      <c r="D5" s="41" t="n">
        <v>1</v>
      </c>
      <c r="E5" s="9" t="n">
        <v>-78.68</v>
      </c>
      <c r="F5" s="9" t="n">
        <v>28.55</v>
      </c>
      <c r="G5" s="9" t="n">
        <v>1792.03</v>
      </c>
      <c r="H5" s="9" t="n">
        <v>8</v>
      </c>
      <c r="I5" s="9" t="n">
        <v>0</v>
      </c>
      <c r="J5" s="9" t="n">
        <v>0.9</v>
      </c>
      <c r="K5" s="9" t="n">
        <v>0.95</v>
      </c>
      <c r="L5" s="17" t="n">
        <v>0</v>
      </c>
      <c r="M5" s="17" t="n">
        <v>0</v>
      </c>
      <c r="N5" s="9" t="n">
        <v>22.21</v>
      </c>
      <c r="O5" s="9" t="n">
        <v>23.33</v>
      </c>
      <c r="P5" s="9" t="n">
        <v>130.73</v>
      </c>
      <c r="Q5" s="9" t="n">
        <v>0.99</v>
      </c>
      <c r="R5" s="18" t="n">
        <v>66</v>
      </c>
      <c r="S5" s="18" t="n">
        <v>0</v>
      </c>
      <c r="T5" s="18" t="n">
        <v>66</v>
      </c>
      <c r="U5" s="9" t="n">
        <v>22.2075</v>
      </c>
      <c r="V5" s="9" t="n">
        <v>0</v>
      </c>
      <c r="W5" s="9" t="n">
        <v>22.2075</v>
      </c>
      <c r="X5" s="11" t="n">
        <v>11.0546</v>
      </c>
      <c r="Y5" s="11" t="n">
        <v>0</v>
      </c>
      <c r="Z5" s="11" t="n">
        <v>11.0546</v>
      </c>
      <c r="AA5" s="42" t="n">
        <v>-78.72</v>
      </c>
      <c r="AB5" s="42" t="n">
        <v>28.25</v>
      </c>
      <c r="AC5" s="42" t="n">
        <v>9012.81</v>
      </c>
      <c r="AD5" s="42" t="n">
        <v>15.38</v>
      </c>
      <c r="AE5" s="42" t="n">
        <v>0</v>
      </c>
      <c r="AF5" s="42" t="n">
        <v>1.1</v>
      </c>
      <c r="AG5" s="42" t="n">
        <v>1.85</v>
      </c>
      <c r="AH5" s="43" t="n">
        <v>0</v>
      </c>
      <c r="AI5" s="43" t="n">
        <v>0</v>
      </c>
      <c r="AJ5" s="42" t="n">
        <v>5.72</v>
      </c>
      <c r="AK5" s="42" t="n">
        <v>13.41</v>
      </c>
      <c r="AL5" s="42" t="n">
        <v>130.73</v>
      </c>
      <c r="AM5" s="42" t="n">
        <v>0</v>
      </c>
      <c r="AN5" s="18" t="n">
        <v>331</v>
      </c>
      <c r="AO5" s="18" t="n">
        <v>160</v>
      </c>
      <c r="AP5" s="18" t="n">
        <v>111</v>
      </c>
      <c r="AQ5" s="42" t="n">
        <v>5.7241</v>
      </c>
      <c r="AR5" s="42" t="n">
        <v>1.7383</v>
      </c>
      <c r="AS5" s="42" t="n">
        <v>14.5546</v>
      </c>
      <c r="AT5" s="11" t="n">
        <v>14.3305</v>
      </c>
      <c r="AU5" s="11" t="n">
        <v>2.1037</v>
      </c>
      <c r="AV5" s="11" t="n">
        <v>12.2195</v>
      </c>
    </row>
    <row r="6" customFormat="false" ht="12.8" hidden="false" customHeight="false" outlineLevel="0" collapsed="false">
      <c r="A6" s="40" t="n">
        <v>14316</v>
      </c>
      <c r="B6" s="41" t="n">
        <v>20160904</v>
      </c>
      <c r="C6" s="40" t="n">
        <v>194535</v>
      </c>
      <c r="D6" s="41" t="n">
        <v>3</v>
      </c>
      <c r="E6" s="9" t="n">
        <v>-97.88</v>
      </c>
      <c r="F6" s="9" t="n">
        <v>26.9</v>
      </c>
      <c r="G6" s="9" t="n">
        <v>1378.31</v>
      </c>
      <c r="H6" s="9" t="n">
        <v>6.12</v>
      </c>
      <c r="I6" s="9" t="n">
        <v>0</v>
      </c>
      <c r="J6" s="9" t="n">
        <v>0.4</v>
      </c>
      <c r="K6" s="9" t="n">
        <v>0.55</v>
      </c>
      <c r="L6" s="17" t="n">
        <v>7</v>
      </c>
      <c r="M6" s="17" t="n">
        <v>1</v>
      </c>
      <c r="N6" s="9" t="n">
        <v>36.33</v>
      </c>
      <c r="O6" s="9" t="n">
        <v>36.33</v>
      </c>
      <c r="P6" s="9" t="n">
        <v>187.81</v>
      </c>
      <c r="Q6" s="9" t="n">
        <v>0.59</v>
      </c>
      <c r="R6" s="18" t="n">
        <v>50</v>
      </c>
      <c r="S6" s="18" t="n">
        <v>0</v>
      </c>
      <c r="T6" s="18" t="n">
        <v>50</v>
      </c>
      <c r="U6" s="9" t="n">
        <v>36.3251</v>
      </c>
      <c r="V6" s="9" t="n">
        <v>0</v>
      </c>
      <c r="W6" s="9" t="n">
        <v>36.3251</v>
      </c>
      <c r="X6" s="11" t="n">
        <v>13.9075</v>
      </c>
      <c r="Y6" s="11" t="n">
        <v>0</v>
      </c>
      <c r="Z6" s="11" t="n">
        <v>13.9075</v>
      </c>
      <c r="AA6" s="42" t="n">
        <v>-97.27</v>
      </c>
      <c r="AB6" s="42" t="n">
        <v>26.38</v>
      </c>
      <c r="AC6" s="42" t="n">
        <v>27499.29</v>
      </c>
      <c r="AD6" s="42" t="n">
        <v>13.75</v>
      </c>
      <c r="AE6" s="42" t="n">
        <v>0</v>
      </c>
      <c r="AF6" s="42" t="n">
        <v>2.4</v>
      </c>
      <c r="AG6" s="42" t="n">
        <v>2.3</v>
      </c>
      <c r="AH6" s="43" t="n">
        <v>0</v>
      </c>
      <c r="AI6" s="43" t="n">
        <v>0</v>
      </c>
      <c r="AJ6" s="42" t="n">
        <v>6.37</v>
      </c>
      <c r="AK6" s="42" t="n">
        <v>19.97</v>
      </c>
      <c r="AL6" s="42" t="n">
        <v>215.32</v>
      </c>
      <c r="AM6" s="42" t="n">
        <v>0</v>
      </c>
      <c r="AN6" s="18" t="n">
        <v>993</v>
      </c>
      <c r="AO6" s="18" t="n">
        <v>658</v>
      </c>
      <c r="AP6" s="18" t="n">
        <v>270</v>
      </c>
      <c r="AQ6" s="42" t="n">
        <v>6.3746</v>
      </c>
      <c r="AR6" s="42" t="n">
        <v>1.9748</v>
      </c>
      <c r="AS6" s="42" t="n">
        <v>18.6289</v>
      </c>
      <c r="AT6" s="11" t="n">
        <v>48.6935</v>
      </c>
      <c r="AU6" s="11" t="n">
        <v>9.9957</v>
      </c>
      <c r="AV6" s="11" t="n">
        <v>38.692</v>
      </c>
    </row>
    <row r="7" customFormat="false" ht="12.8" hidden="false" customHeight="false" outlineLevel="0" collapsed="false">
      <c r="A7" s="40" t="n">
        <v>14469</v>
      </c>
      <c r="B7" s="41" t="n">
        <v>20160914</v>
      </c>
      <c r="C7" s="40" t="n">
        <v>154717</v>
      </c>
      <c r="D7" s="41" t="n">
        <v>1</v>
      </c>
      <c r="E7" s="9" t="n">
        <v>-79.88</v>
      </c>
      <c r="F7" s="9" t="n">
        <v>31.9</v>
      </c>
      <c r="G7" s="9" t="n">
        <v>1836.97</v>
      </c>
      <c r="H7" s="9" t="n">
        <v>5.88</v>
      </c>
      <c r="I7" s="9" t="n">
        <v>0</v>
      </c>
      <c r="J7" s="9" t="n">
        <v>0.5</v>
      </c>
      <c r="K7" s="9" t="n">
        <v>0.75</v>
      </c>
      <c r="L7" s="17" t="n">
        <v>0</v>
      </c>
      <c r="M7" s="17" t="n">
        <v>0</v>
      </c>
      <c r="N7" s="9" t="n">
        <v>45.9</v>
      </c>
      <c r="O7" s="9" t="n">
        <v>35.81</v>
      </c>
      <c r="P7" s="9" t="n">
        <v>185.69</v>
      </c>
      <c r="Q7" s="9" t="n">
        <v>1.81</v>
      </c>
      <c r="R7" s="18" t="n">
        <v>70</v>
      </c>
      <c r="S7" s="18" t="n">
        <v>0</v>
      </c>
      <c r="T7" s="18" t="n">
        <v>70</v>
      </c>
      <c r="U7" s="9" t="n">
        <v>45.9002</v>
      </c>
      <c r="V7" s="9" t="n">
        <v>0</v>
      </c>
      <c r="W7" s="9" t="n">
        <v>45.9002</v>
      </c>
      <c r="X7" s="11" t="n">
        <v>23.4214</v>
      </c>
      <c r="Y7" s="11" t="n">
        <v>0</v>
      </c>
      <c r="Z7" s="11" t="n">
        <v>23.4214</v>
      </c>
      <c r="AA7" s="42" t="n">
        <v>-78.12</v>
      </c>
      <c r="AB7" s="42" t="n">
        <v>32.05</v>
      </c>
      <c r="AC7" s="42" t="n">
        <v>101103.98</v>
      </c>
      <c r="AD7" s="42" t="n">
        <v>15.25</v>
      </c>
      <c r="AE7" s="42" t="n">
        <v>0</v>
      </c>
      <c r="AF7" s="42" t="n">
        <v>4.8</v>
      </c>
      <c r="AG7" s="42" t="n">
        <v>5.45</v>
      </c>
      <c r="AH7" s="43" t="n">
        <v>0</v>
      </c>
      <c r="AI7" s="43" t="n">
        <v>0</v>
      </c>
      <c r="AJ7" s="42" t="n">
        <v>5.26</v>
      </c>
      <c r="AK7" s="42" t="n">
        <v>11.69</v>
      </c>
      <c r="AL7" s="42" t="n">
        <v>185.69</v>
      </c>
      <c r="AM7" s="42" t="n">
        <v>0</v>
      </c>
      <c r="AN7" s="18" t="n">
        <v>3859</v>
      </c>
      <c r="AO7" s="18" t="n">
        <v>2815</v>
      </c>
      <c r="AP7" s="18" t="n">
        <v>732</v>
      </c>
      <c r="AQ7" s="42" t="n">
        <v>5.264</v>
      </c>
      <c r="AR7" s="42" t="n">
        <v>3.3334</v>
      </c>
      <c r="AS7" s="42" t="n">
        <v>14.9309</v>
      </c>
      <c r="AT7" s="11" t="n">
        <v>147.8378</v>
      </c>
      <c r="AU7" s="11" t="n">
        <v>68.2894</v>
      </c>
      <c r="AV7" s="11" t="n">
        <v>79.5402</v>
      </c>
    </row>
    <row r="8" customFormat="false" ht="12.8" hidden="false" customHeight="false" outlineLevel="0" collapsed="false">
      <c r="A8" s="40" t="n">
        <v>14475</v>
      </c>
      <c r="B8" s="41" t="n">
        <v>20160915</v>
      </c>
      <c r="C8" s="40" t="n">
        <v>13341</v>
      </c>
      <c r="D8" s="41" t="n">
        <v>1</v>
      </c>
      <c r="E8" s="9" t="n">
        <v>-78.52</v>
      </c>
      <c r="F8" s="9" t="n">
        <v>31.3</v>
      </c>
      <c r="G8" s="9" t="n">
        <v>1347.01</v>
      </c>
      <c r="H8" s="9" t="n">
        <v>7.75</v>
      </c>
      <c r="I8" s="9" t="n">
        <v>0</v>
      </c>
      <c r="J8" s="9" t="n">
        <v>0.4</v>
      </c>
      <c r="K8" s="9" t="n">
        <v>0.95</v>
      </c>
      <c r="L8" s="17" t="n">
        <v>0</v>
      </c>
      <c r="M8" s="17" t="n">
        <v>0</v>
      </c>
      <c r="N8" s="9" t="n">
        <v>37.95</v>
      </c>
      <c r="O8" s="9" t="n">
        <v>48.21</v>
      </c>
      <c r="P8" s="9" t="n">
        <v>237.39</v>
      </c>
      <c r="Q8" s="9" t="n">
        <v>1.67</v>
      </c>
      <c r="R8" s="18" t="n">
        <v>51</v>
      </c>
      <c r="S8" s="18" t="n">
        <v>0</v>
      </c>
      <c r="T8" s="18" t="n">
        <v>51</v>
      </c>
      <c r="U8" s="9" t="n">
        <v>37.9531</v>
      </c>
      <c r="V8" s="9" t="n">
        <v>0</v>
      </c>
      <c r="W8" s="9" t="n">
        <v>37.9531</v>
      </c>
      <c r="X8" s="11" t="n">
        <v>14.2009</v>
      </c>
      <c r="Y8" s="11" t="n">
        <v>0</v>
      </c>
      <c r="Z8" s="11" t="n">
        <v>14.2009</v>
      </c>
      <c r="AA8" s="42" t="n">
        <v>-79.1</v>
      </c>
      <c r="AB8" s="42" t="n">
        <v>31.4</v>
      </c>
      <c r="AC8" s="42" t="n">
        <v>38362.23</v>
      </c>
      <c r="AD8" s="42" t="n">
        <v>15.5</v>
      </c>
      <c r="AE8" s="42" t="n">
        <v>0</v>
      </c>
      <c r="AF8" s="42" t="n">
        <v>2.85</v>
      </c>
      <c r="AG8" s="42" t="n">
        <v>4.35</v>
      </c>
      <c r="AH8" s="43" t="n">
        <v>0</v>
      </c>
      <c r="AI8" s="43" t="n">
        <v>0</v>
      </c>
      <c r="AJ8" s="42" t="n">
        <v>5.35</v>
      </c>
      <c r="AK8" s="42" t="n">
        <v>15.31</v>
      </c>
      <c r="AL8" s="42" t="n">
        <v>237.39</v>
      </c>
      <c r="AM8" s="42" t="n">
        <v>0</v>
      </c>
      <c r="AN8" s="18" t="n">
        <v>1454</v>
      </c>
      <c r="AO8" s="18" t="n">
        <v>717</v>
      </c>
      <c r="AP8" s="18" t="n">
        <v>472</v>
      </c>
      <c r="AQ8" s="42" t="n">
        <v>5.351</v>
      </c>
      <c r="AR8" s="42" t="n">
        <v>3.3269</v>
      </c>
      <c r="AS8" s="42" t="n">
        <v>11.4149</v>
      </c>
      <c r="AT8" s="11" t="n">
        <v>57.0208</v>
      </c>
      <c r="AU8" s="11" t="n">
        <v>17.4819</v>
      </c>
      <c r="AV8" s="11" t="n">
        <v>39.4869</v>
      </c>
    </row>
    <row r="9" customFormat="false" ht="12.8" hidden="false" customHeight="false" outlineLevel="0" collapsed="false">
      <c r="A9" s="40" t="n">
        <v>14475</v>
      </c>
      <c r="B9" s="41" t="n">
        <v>20160915</v>
      </c>
      <c r="C9" s="40" t="n">
        <v>13341</v>
      </c>
      <c r="D9" s="41" t="n">
        <v>2</v>
      </c>
      <c r="E9" s="9" t="n">
        <v>-78.65</v>
      </c>
      <c r="F9" s="9" t="n">
        <v>32.3</v>
      </c>
      <c r="G9" s="9" t="n">
        <v>1410.9</v>
      </c>
      <c r="H9" s="9" t="n">
        <v>5.62</v>
      </c>
      <c r="I9" s="9" t="n">
        <v>0</v>
      </c>
      <c r="J9" s="9" t="n">
        <v>0.65</v>
      </c>
      <c r="K9" s="9" t="n">
        <v>0.75</v>
      </c>
      <c r="L9" s="17" t="n">
        <v>0</v>
      </c>
      <c r="M9" s="17" t="n">
        <v>0</v>
      </c>
      <c r="N9" s="9" t="n">
        <v>34.05</v>
      </c>
      <c r="O9" s="9" t="n">
        <v>30.11</v>
      </c>
      <c r="P9" s="9" t="n">
        <v>126.76</v>
      </c>
      <c r="Q9" s="9" t="n">
        <v>1.23</v>
      </c>
      <c r="R9" s="18" t="n">
        <v>54</v>
      </c>
      <c r="S9" s="18" t="n">
        <v>0</v>
      </c>
      <c r="T9" s="18" t="n">
        <v>54</v>
      </c>
      <c r="U9" s="9" t="n">
        <v>34.0544</v>
      </c>
      <c r="V9" s="9" t="n">
        <v>0</v>
      </c>
      <c r="W9" s="9" t="n">
        <v>34.0544</v>
      </c>
      <c r="X9" s="11" t="n">
        <v>13.3464</v>
      </c>
      <c r="Y9" s="11" t="n">
        <v>0</v>
      </c>
      <c r="Z9" s="11" t="n">
        <v>13.3464</v>
      </c>
      <c r="AA9" s="42" t="n">
        <v>-79.1</v>
      </c>
      <c r="AB9" s="42" t="n">
        <v>31.4</v>
      </c>
      <c r="AC9" s="42" t="n">
        <v>38362.23</v>
      </c>
      <c r="AD9" s="42" t="n">
        <v>15.5</v>
      </c>
      <c r="AE9" s="42" t="n">
        <v>0</v>
      </c>
      <c r="AF9" s="42" t="n">
        <v>2.85</v>
      </c>
      <c r="AG9" s="42" t="n">
        <v>4.35</v>
      </c>
      <c r="AH9" s="43" t="n">
        <v>0</v>
      </c>
      <c r="AI9" s="43" t="n">
        <v>0</v>
      </c>
      <c r="AJ9" s="42" t="n">
        <v>5.35</v>
      </c>
      <c r="AK9" s="42" t="n">
        <v>15.31</v>
      </c>
      <c r="AL9" s="42" t="n">
        <v>237.39</v>
      </c>
      <c r="AM9" s="42" t="n">
        <v>0</v>
      </c>
      <c r="AN9" s="18"/>
      <c r="AO9" s="18"/>
      <c r="AP9" s="18"/>
      <c r="AQ9" s="42" t="n">
        <v>5.351</v>
      </c>
      <c r="AR9" s="42" t="n">
        <v>3.3269</v>
      </c>
      <c r="AS9" s="42" t="n">
        <v>11.4149</v>
      </c>
      <c r="AT9" s="11"/>
      <c r="AU9" s="11"/>
      <c r="AV9" s="11"/>
    </row>
    <row r="10" customFormat="false" ht="12.8" hidden="false" customHeight="false" outlineLevel="0" collapsed="false">
      <c r="A10" s="40" t="n">
        <v>14746</v>
      </c>
      <c r="B10" s="41" t="n">
        <v>20161002</v>
      </c>
      <c r="C10" s="40" t="n">
        <v>111029</v>
      </c>
      <c r="D10" s="41" t="n">
        <v>1</v>
      </c>
      <c r="E10" s="9" t="n">
        <v>-91.32</v>
      </c>
      <c r="F10" s="9" t="n">
        <v>26.42</v>
      </c>
      <c r="G10" s="9" t="n">
        <v>1024.2</v>
      </c>
      <c r="H10" s="9" t="n">
        <v>7</v>
      </c>
      <c r="I10" s="9" t="n">
        <v>0</v>
      </c>
      <c r="J10" s="9" t="n">
        <v>0.3</v>
      </c>
      <c r="K10" s="9" t="n">
        <v>0.6</v>
      </c>
      <c r="L10" s="17" t="n">
        <v>0</v>
      </c>
      <c r="M10" s="17" t="n">
        <v>0</v>
      </c>
      <c r="N10" s="9" t="n">
        <v>16.14</v>
      </c>
      <c r="O10" s="9" t="n">
        <v>14.17</v>
      </c>
      <c r="P10" s="9" t="n">
        <v>53.93</v>
      </c>
      <c r="Q10" s="9" t="n">
        <v>0.43</v>
      </c>
      <c r="R10" s="18" t="n">
        <v>37</v>
      </c>
      <c r="S10" s="18" t="n">
        <v>0</v>
      </c>
      <c r="T10" s="18" t="n">
        <v>37</v>
      </c>
      <c r="U10" s="9" t="n">
        <v>16.1376</v>
      </c>
      <c r="V10" s="9" t="n">
        <v>0</v>
      </c>
      <c r="W10" s="9" t="n">
        <v>16.1376</v>
      </c>
      <c r="X10" s="11" t="n">
        <v>4.5912</v>
      </c>
      <c r="Y10" s="11" t="n">
        <v>0</v>
      </c>
      <c r="Z10" s="11" t="n">
        <v>4.5912</v>
      </c>
      <c r="AA10" s="42" t="n">
        <v>-90.28</v>
      </c>
      <c r="AB10" s="42" t="n">
        <v>26.42</v>
      </c>
      <c r="AC10" s="42" t="n">
        <v>22975.36</v>
      </c>
      <c r="AD10" s="42" t="n">
        <v>13.38</v>
      </c>
      <c r="AE10" s="42" t="n">
        <v>0</v>
      </c>
      <c r="AF10" s="42" t="n">
        <v>3</v>
      </c>
      <c r="AG10" s="42" t="n">
        <v>1.6</v>
      </c>
      <c r="AH10" s="43" t="n">
        <v>0</v>
      </c>
      <c r="AI10" s="43" t="n">
        <v>0</v>
      </c>
      <c r="AJ10" s="42" t="n">
        <v>2.16</v>
      </c>
      <c r="AK10" s="42" t="n">
        <v>5.67</v>
      </c>
      <c r="AL10" s="42" t="n">
        <v>53.93</v>
      </c>
      <c r="AM10" s="42" t="n">
        <v>0</v>
      </c>
      <c r="AN10" s="18" t="n">
        <v>830</v>
      </c>
      <c r="AO10" s="18" t="n">
        <v>273</v>
      </c>
      <c r="AP10" s="18" t="n">
        <v>236</v>
      </c>
      <c r="AQ10" s="42" t="n">
        <v>2.1569</v>
      </c>
      <c r="AR10" s="42" t="n">
        <v>0.8844</v>
      </c>
      <c r="AS10" s="42" t="n">
        <v>6.5217</v>
      </c>
      <c r="AT10" s="11" t="n">
        <v>13.7656</v>
      </c>
      <c r="AU10" s="11" t="n">
        <v>1.8565</v>
      </c>
      <c r="AV10" s="11" t="n">
        <v>11.8347</v>
      </c>
    </row>
    <row r="11" customFormat="false" ht="12.8" hidden="false" customHeight="false" outlineLevel="0" collapsed="false">
      <c r="A11" s="40" t="n">
        <v>20063</v>
      </c>
      <c r="B11" s="41" t="n">
        <v>20170909</v>
      </c>
      <c r="C11" s="40" t="n">
        <v>63853</v>
      </c>
      <c r="D11" s="41" t="n">
        <v>1</v>
      </c>
      <c r="E11" s="9" t="n">
        <v>-80.38</v>
      </c>
      <c r="F11" s="9" t="n">
        <v>29.73</v>
      </c>
      <c r="G11" s="9" t="n">
        <v>1717.98</v>
      </c>
      <c r="H11" s="9" t="n">
        <v>7.75</v>
      </c>
      <c r="I11" s="9" t="n">
        <v>0</v>
      </c>
      <c r="J11" s="9" t="n">
        <v>1.2</v>
      </c>
      <c r="K11" s="9" t="n">
        <v>1</v>
      </c>
      <c r="L11" s="17" t="n">
        <v>0</v>
      </c>
      <c r="M11" s="17" t="n">
        <v>0</v>
      </c>
      <c r="N11" s="9" t="n">
        <v>29.87</v>
      </c>
      <c r="O11" s="9" t="n">
        <v>43.47</v>
      </c>
      <c r="P11" s="9" t="n">
        <v>299.77</v>
      </c>
      <c r="Q11" s="9" t="n">
        <v>0.21</v>
      </c>
      <c r="R11" s="18" t="n">
        <v>64</v>
      </c>
      <c r="S11" s="18" t="n">
        <v>0</v>
      </c>
      <c r="T11" s="18" t="n">
        <v>64</v>
      </c>
      <c r="U11" s="9" t="n">
        <v>29.8703</v>
      </c>
      <c r="V11" s="9" t="n">
        <v>0</v>
      </c>
      <c r="W11" s="9" t="n">
        <v>29.8703</v>
      </c>
      <c r="X11" s="11" t="n">
        <v>14.2546</v>
      </c>
      <c r="Y11" s="11" t="n">
        <v>0</v>
      </c>
      <c r="Z11" s="11" t="n">
        <v>14.2546</v>
      </c>
      <c r="AA11" s="42" t="n">
        <v>-79.6</v>
      </c>
      <c r="AB11" s="42" t="n">
        <v>30.38</v>
      </c>
      <c r="AC11" s="42" t="n">
        <v>42961.82</v>
      </c>
      <c r="AD11" s="42" t="n">
        <v>15</v>
      </c>
      <c r="AE11" s="42" t="n">
        <v>0</v>
      </c>
      <c r="AF11" s="42" t="n">
        <v>3.85</v>
      </c>
      <c r="AG11" s="42" t="n">
        <v>3.3</v>
      </c>
      <c r="AH11" s="43" t="n">
        <v>0</v>
      </c>
      <c r="AI11" s="43" t="n">
        <v>0</v>
      </c>
      <c r="AJ11" s="42" t="n">
        <v>3.03</v>
      </c>
      <c r="AK11" s="42" t="n">
        <v>11.25</v>
      </c>
      <c r="AL11" s="42" t="n">
        <v>299.77</v>
      </c>
      <c r="AM11" s="42" t="n">
        <v>0</v>
      </c>
      <c r="AN11" s="18" t="n">
        <v>1611</v>
      </c>
      <c r="AO11" s="18" t="n">
        <v>799</v>
      </c>
      <c r="AP11" s="18" t="n">
        <v>386</v>
      </c>
      <c r="AQ11" s="42" t="n">
        <v>3.0263</v>
      </c>
      <c r="AR11" s="42" t="n">
        <v>1.7045</v>
      </c>
      <c r="AS11" s="42" t="n">
        <v>9.07</v>
      </c>
      <c r="AT11" s="11" t="n">
        <v>36.115</v>
      </c>
      <c r="AU11" s="11" t="n">
        <v>10.0886</v>
      </c>
      <c r="AV11" s="11" t="n">
        <v>25.9347</v>
      </c>
    </row>
    <row r="12" customFormat="false" ht="12.8" hidden="false" customHeight="false" outlineLevel="0" collapsed="false">
      <c r="A12" s="40" t="n">
        <v>20515</v>
      </c>
      <c r="B12" s="41" t="n">
        <v>20171008</v>
      </c>
      <c r="C12" s="40" t="n">
        <v>83920</v>
      </c>
      <c r="D12" s="41" t="n">
        <v>1</v>
      </c>
      <c r="E12" s="9" t="n">
        <v>-88.1</v>
      </c>
      <c r="F12" s="9" t="n">
        <v>31.3</v>
      </c>
      <c r="G12" s="9" t="n">
        <v>1030.07</v>
      </c>
      <c r="H12" s="9" t="n">
        <v>8.12</v>
      </c>
      <c r="I12" s="9" t="n">
        <v>0</v>
      </c>
      <c r="J12" s="9" t="n">
        <v>0.55</v>
      </c>
      <c r="K12" s="9" t="n">
        <v>0.35</v>
      </c>
      <c r="L12" s="17" t="n">
        <v>28</v>
      </c>
      <c r="M12" s="17" t="n">
        <v>1</v>
      </c>
      <c r="N12" s="9" t="n">
        <v>37.14</v>
      </c>
      <c r="O12" s="9" t="n">
        <v>26.97</v>
      </c>
      <c r="P12" s="9" t="n">
        <v>108.76</v>
      </c>
      <c r="Q12" s="9" t="n">
        <v>8.14</v>
      </c>
      <c r="R12" s="18" t="n">
        <v>39</v>
      </c>
      <c r="S12" s="18" t="n">
        <v>0</v>
      </c>
      <c r="T12" s="18" t="n">
        <v>39</v>
      </c>
      <c r="U12" s="9" t="n">
        <v>37.1436</v>
      </c>
      <c r="V12" s="9" t="n">
        <v>0</v>
      </c>
      <c r="W12" s="9" t="n">
        <v>37.1436</v>
      </c>
      <c r="X12" s="11" t="n">
        <v>10.6279</v>
      </c>
      <c r="Y12" s="11" t="n">
        <v>0</v>
      </c>
      <c r="Z12" s="11" t="n">
        <v>10.6279</v>
      </c>
      <c r="AA12" s="42" t="n">
        <v>-87.7</v>
      </c>
      <c r="AB12" s="42" t="n">
        <v>29.55</v>
      </c>
      <c r="AC12" s="42" t="n">
        <v>42459.44</v>
      </c>
      <c r="AD12" s="42" t="n">
        <v>17.38</v>
      </c>
      <c r="AE12" s="42" t="n">
        <v>0</v>
      </c>
      <c r="AF12" s="42" t="n">
        <v>2.45</v>
      </c>
      <c r="AG12" s="42" t="n">
        <v>4.75</v>
      </c>
      <c r="AH12" s="43" t="n">
        <v>0</v>
      </c>
      <c r="AI12" s="43" t="n">
        <v>0</v>
      </c>
      <c r="AJ12" s="42" t="n">
        <v>3.94</v>
      </c>
      <c r="AK12" s="42" t="n">
        <v>9.26</v>
      </c>
      <c r="AL12" s="42" t="n">
        <v>108.76</v>
      </c>
      <c r="AM12" s="42" t="n">
        <v>0</v>
      </c>
      <c r="AN12" s="18" t="n">
        <v>1579</v>
      </c>
      <c r="AO12" s="18" t="n">
        <v>684</v>
      </c>
      <c r="AP12" s="18" t="n">
        <v>599</v>
      </c>
      <c r="AQ12" s="42" t="n">
        <v>3.9441</v>
      </c>
      <c r="AR12" s="42" t="n">
        <v>2.3395</v>
      </c>
      <c r="AS12" s="42" t="n">
        <v>7.6972</v>
      </c>
      <c r="AT12" s="11" t="n">
        <v>46.518</v>
      </c>
      <c r="AU12" s="11" t="n">
        <v>11.9528</v>
      </c>
      <c r="AV12" s="11" t="n">
        <v>34.4391</v>
      </c>
    </row>
    <row r="13" customFormat="false" ht="12.8" hidden="false" customHeight="false" outlineLevel="0" collapsed="false">
      <c r="R13" s="44"/>
      <c r="S13" s="44"/>
      <c r="T13" s="44"/>
      <c r="X13" s="45"/>
      <c r="Y13" s="45"/>
      <c r="Z13" s="45"/>
      <c r="AN13" s="44"/>
      <c r="AO13" s="44"/>
      <c r="AP13" s="44"/>
      <c r="AT13" s="45"/>
      <c r="AU13" s="45"/>
      <c r="AV13" s="45"/>
    </row>
    <row r="14" s="3" customFormat="true" ht="12.8" hidden="false" customHeight="false" outlineLevel="0" collapsed="false">
      <c r="A14" s="46"/>
      <c r="C14" s="46"/>
      <c r="E14" s="47"/>
      <c r="F14" s="47"/>
      <c r="G14" s="47"/>
      <c r="H14" s="47"/>
      <c r="I14" s="47"/>
      <c r="J14" s="47"/>
      <c r="K14" s="47"/>
      <c r="N14" s="47"/>
      <c r="O14" s="47"/>
      <c r="P14" s="47"/>
      <c r="Q14" s="47"/>
      <c r="R14" s="48" t="n">
        <f aca="false">AVERAGE(R4:R12)</f>
        <v>54.1111111111111</v>
      </c>
      <c r="S14" s="48" t="n">
        <f aca="false">AVERAGE(S4:S12)</f>
        <v>0</v>
      </c>
      <c r="T14" s="48" t="n">
        <f aca="false">AVERAGE(T4:T12)</f>
        <v>54.1111111111111</v>
      </c>
      <c r="U14" s="49"/>
      <c r="V14" s="49"/>
      <c r="W14" s="49"/>
      <c r="X14" s="50" t="n">
        <f aca="false">AVERAGE(X4:X12)</f>
        <v>12.9184444444444</v>
      </c>
      <c r="Y14" s="50" t="n">
        <f aca="false">AVERAGE(Y4:Y12)</f>
        <v>0</v>
      </c>
      <c r="Z14" s="50" t="n">
        <f aca="false">AVERAGE(Z4:Z12)</f>
        <v>12.9184444444444</v>
      </c>
      <c r="AA14" s="47"/>
      <c r="AB14" s="47"/>
      <c r="AC14" s="47"/>
      <c r="AD14" s="47"/>
      <c r="AE14" s="47"/>
      <c r="AF14" s="47"/>
      <c r="AG14" s="47"/>
      <c r="AJ14" s="47"/>
      <c r="AK14" s="47"/>
      <c r="AL14" s="47"/>
      <c r="AM14" s="47"/>
      <c r="AN14" s="48" t="n">
        <f aca="false">AVERAGE(AN4:AN12)</f>
        <v>1454.5</v>
      </c>
      <c r="AO14" s="48" t="n">
        <f aca="false">AVERAGE(AO4:AO12)</f>
        <v>823.75</v>
      </c>
      <c r="AP14" s="48" t="n">
        <f aca="false">AVERAGE(AP4:AP12)</f>
        <v>384.125</v>
      </c>
      <c r="AQ14" s="49"/>
      <c r="AR14" s="49"/>
      <c r="AS14" s="49"/>
      <c r="AT14" s="50" t="n">
        <f aca="false">AVERAGE(AT4:AT12)</f>
        <v>48.8277875</v>
      </c>
      <c r="AU14" s="50" t="n">
        <f aca="false">AVERAGE(AU4:AU12)</f>
        <v>16.0466875</v>
      </c>
      <c r="AV14" s="50" t="n">
        <f aca="false">AVERAGE(AV4:AV12)</f>
        <v>32.7317125</v>
      </c>
    </row>
  </sheetData>
  <mergeCells count="7">
    <mergeCell ref="A1:D2"/>
    <mergeCell ref="E1:Z1"/>
    <mergeCell ref="AA1:AV1"/>
    <mergeCell ref="E2:M2"/>
    <mergeCell ref="N2:Z2"/>
    <mergeCell ref="AA2:AI2"/>
    <mergeCell ref="AJ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8" activeCellId="0" sqref="A8"/>
    </sheetView>
  </sheetViews>
  <sheetFormatPr defaultRowHeight="12.8" outlineLevelRow="0" outlineLevelCol="0"/>
  <cols>
    <col collapsed="false" customWidth="true" hidden="false" outlineLevel="0" max="1" min="1" style="23" width="6.48"/>
    <col collapsed="false" customWidth="true" hidden="false" outlineLevel="0" max="2" min="2" style="0" width="9.07"/>
    <col collapsed="false" customWidth="true" hidden="false" outlineLevel="0" max="3" min="3" style="23" width="6.48"/>
    <col collapsed="false" customWidth="true" hidden="false" outlineLevel="0" max="4" min="4" style="0" width="4.56"/>
    <col collapsed="false" customWidth="true" hidden="false" outlineLevel="0" max="6" min="5" style="24" width="7.13"/>
    <col collapsed="false" customWidth="true" hidden="false" outlineLevel="0" max="7" min="7" style="24" width="9.07"/>
    <col collapsed="false" customWidth="true" hidden="false" outlineLevel="0" max="9" min="8" style="24" width="5.16"/>
    <col collapsed="false" customWidth="true" hidden="false" outlineLevel="0" max="11" min="10" style="24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7" min="14" style="24" width="7.13"/>
    <col collapsed="false" customWidth="true" hidden="false" outlineLevel="0" max="20" min="18" style="0" width="5.83"/>
    <col collapsed="false" customWidth="true" hidden="false" outlineLevel="0" max="21" min="21" style="25" width="7.19"/>
    <col collapsed="false" customWidth="true" hidden="false" outlineLevel="0" max="22" min="22" style="25" width="7.47"/>
    <col collapsed="false" customWidth="true" hidden="false" outlineLevel="0" max="23" min="23" style="25" width="7.34"/>
    <col collapsed="false" customWidth="true" hidden="false" outlineLevel="0" max="24" min="24" style="25" width="5.78"/>
    <col collapsed="false" customWidth="true" hidden="false" outlineLevel="0" max="26" min="25" style="25" width="7.34"/>
    <col collapsed="false" customWidth="true" hidden="false" outlineLevel="0" max="28" min="27" style="24" width="7.13"/>
    <col collapsed="false" customWidth="true" hidden="false" outlineLevel="0" max="29" min="29" style="24" width="9.07"/>
    <col collapsed="false" customWidth="true" hidden="false" outlineLevel="0" max="31" min="30" style="24" width="5.16"/>
    <col collapsed="false" customWidth="true" hidden="false" outlineLevel="0" max="33" min="32" style="24" width="6.48"/>
    <col collapsed="false" customWidth="true" hidden="false" outlineLevel="0" max="34" min="34" style="0" width="5.16"/>
    <col collapsed="false" customWidth="true" hidden="false" outlineLevel="0" max="35" min="35" style="0" width="2.59"/>
    <col collapsed="false" customWidth="true" hidden="false" outlineLevel="0" max="39" min="36" style="24" width="7.13"/>
    <col collapsed="false" customWidth="true" hidden="false" outlineLevel="0" max="42" min="40" style="0" width="5.83"/>
    <col collapsed="false" customWidth="true" hidden="false" outlineLevel="0" max="43" min="43" style="25" width="7.05"/>
    <col collapsed="false" customWidth="true" hidden="false" outlineLevel="0" max="44" min="44" style="25" width="7.34"/>
    <col collapsed="false" customWidth="true" hidden="false" outlineLevel="0" max="45" min="45" style="25" width="7.47"/>
    <col collapsed="false" customWidth="true" hidden="false" outlineLevel="0" max="46" min="46" style="25" width="6.07"/>
    <col collapsed="false" customWidth="true" hidden="false" outlineLevel="0" max="47" min="47" style="25" width="7.05"/>
    <col collapsed="false" customWidth="true" hidden="false" outlineLevel="0" max="48" min="48" style="25" width="7.47"/>
    <col collapsed="false" customWidth="false" hidden="false" outlineLevel="0" max="1025" min="49" style="0" width="11.52"/>
  </cols>
  <sheetData>
    <row r="1" customFormat="false" ht="12.8" hidden="false" customHeight="false" outlineLevel="0" collapsed="false">
      <c r="A1" s="26"/>
      <c r="B1" s="26"/>
      <c r="C1" s="26"/>
      <c r="D1" s="26"/>
      <c r="E1" s="27" t="s">
        <v>29</v>
      </c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8" t="s">
        <v>30</v>
      </c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</row>
    <row r="2" customFormat="false" ht="12.8" hidden="false" customHeight="false" outlineLevel="0" collapsed="false">
      <c r="A2" s="26"/>
      <c r="B2" s="26"/>
      <c r="C2" s="26"/>
      <c r="D2" s="26"/>
      <c r="E2" s="27" t="s">
        <v>31</v>
      </c>
      <c r="F2" s="27"/>
      <c r="G2" s="27"/>
      <c r="H2" s="27"/>
      <c r="I2" s="27"/>
      <c r="J2" s="27"/>
      <c r="K2" s="27"/>
      <c r="L2" s="27"/>
      <c r="M2" s="27"/>
      <c r="N2" s="27" t="s">
        <v>32</v>
      </c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8" t="s">
        <v>31</v>
      </c>
      <c r="AB2" s="28"/>
      <c r="AC2" s="28"/>
      <c r="AD2" s="28"/>
      <c r="AE2" s="28"/>
      <c r="AF2" s="28"/>
      <c r="AG2" s="28"/>
      <c r="AH2" s="28"/>
      <c r="AI2" s="28"/>
      <c r="AJ2" s="28" t="s">
        <v>32</v>
      </c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</row>
    <row r="3" s="39" customFormat="true" ht="35.2" hidden="false" customHeight="false" outlineLevel="0" collapsed="false">
      <c r="A3" s="29" t="s">
        <v>33</v>
      </c>
      <c r="B3" s="30" t="s">
        <v>34</v>
      </c>
      <c r="C3" s="29" t="s">
        <v>35</v>
      </c>
      <c r="D3" s="30" t="s">
        <v>36</v>
      </c>
      <c r="E3" s="31" t="s">
        <v>37</v>
      </c>
      <c r="F3" s="31" t="s">
        <v>38</v>
      </c>
      <c r="G3" s="31" t="s">
        <v>39</v>
      </c>
      <c r="H3" s="31" t="s">
        <v>40</v>
      </c>
      <c r="I3" s="31" t="s">
        <v>41</v>
      </c>
      <c r="J3" s="31" t="s">
        <v>42</v>
      </c>
      <c r="K3" s="31" t="s">
        <v>43</v>
      </c>
      <c r="L3" s="32" t="s">
        <v>44</v>
      </c>
      <c r="M3" s="32" t="s">
        <v>45</v>
      </c>
      <c r="N3" s="31" t="s">
        <v>46</v>
      </c>
      <c r="O3" s="31" t="s">
        <v>47</v>
      </c>
      <c r="P3" s="31" t="s">
        <v>48</v>
      </c>
      <c r="Q3" s="31" t="s">
        <v>49</v>
      </c>
      <c r="R3" s="33" t="s">
        <v>50</v>
      </c>
      <c r="S3" s="33" t="s">
        <v>51</v>
      </c>
      <c r="T3" s="33" t="s">
        <v>52</v>
      </c>
      <c r="U3" s="34" t="s">
        <v>53</v>
      </c>
      <c r="V3" s="34" t="s">
        <v>54</v>
      </c>
      <c r="W3" s="34" t="s">
        <v>55</v>
      </c>
      <c r="X3" s="35" t="s">
        <v>56</v>
      </c>
      <c r="Y3" s="35" t="s">
        <v>57</v>
      </c>
      <c r="Z3" s="35" t="s">
        <v>58</v>
      </c>
      <c r="AA3" s="36" t="s">
        <v>37</v>
      </c>
      <c r="AB3" s="36" t="s">
        <v>38</v>
      </c>
      <c r="AC3" s="36" t="s">
        <v>39</v>
      </c>
      <c r="AD3" s="36" t="s">
        <v>40</v>
      </c>
      <c r="AE3" s="36" t="s">
        <v>41</v>
      </c>
      <c r="AF3" s="36" t="s">
        <v>42</v>
      </c>
      <c r="AG3" s="36" t="s">
        <v>43</v>
      </c>
      <c r="AH3" s="37" t="s">
        <v>44</v>
      </c>
      <c r="AI3" s="37" t="s">
        <v>45</v>
      </c>
      <c r="AJ3" s="36" t="s">
        <v>46</v>
      </c>
      <c r="AK3" s="36" t="s">
        <v>47</v>
      </c>
      <c r="AL3" s="36" t="s">
        <v>48</v>
      </c>
      <c r="AM3" s="36" t="s">
        <v>49</v>
      </c>
      <c r="AN3" s="33" t="s">
        <v>50</v>
      </c>
      <c r="AO3" s="33" t="s">
        <v>51</v>
      </c>
      <c r="AP3" s="33" t="s">
        <v>52</v>
      </c>
      <c r="AQ3" s="38" t="s">
        <v>53</v>
      </c>
      <c r="AR3" s="38" t="s">
        <v>54</v>
      </c>
      <c r="AS3" s="38" t="s">
        <v>55</v>
      </c>
      <c r="AT3" s="35" t="s">
        <v>56</v>
      </c>
      <c r="AU3" s="35" t="s">
        <v>57</v>
      </c>
      <c r="AV3" s="35" t="s">
        <v>58</v>
      </c>
    </row>
    <row r="4" customFormat="false" ht="12.8" hidden="false" customHeight="false" outlineLevel="0" collapsed="false">
      <c r="A4" s="40" t="n">
        <v>14291</v>
      </c>
      <c r="B4" s="41" t="n">
        <v>20160903</v>
      </c>
      <c r="C4" s="40" t="n">
        <v>53733</v>
      </c>
      <c r="D4" s="41" t="n">
        <v>1</v>
      </c>
      <c r="E4" s="9" t="n">
        <v>-103.2</v>
      </c>
      <c r="F4" s="9" t="n">
        <v>49.1</v>
      </c>
      <c r="G4" s="9" t="n">
        <v>1700.04</v>
      </c>
      <c r="H4" s="9" t="n">
        <v>8.88</v>
      </c>
      <c r="I4" s="9" t="n">
        <v>0</v>
      </c>
      <c r="J4" s="9" t="n">
        <v>0.85</v>
      </c>
      <c r="K4" s="9" t="n">
        <v>0.55</v>
      </c>
      <c r="L4" s="17" t="n">
        <v>568</v>
      </c>
      <c r="M4" s="17" t="n">
        <v>1</v>
      </c>
      <c r="N4" s="9" t="n">
        <v>7.23</v>
      </c>
      <c r="O4" s="9" t="n">
        <v>4.7</v>
      </c>
      <c r="P4" s="9" t="n">
        <v>27.17</v>
      </c>
      <c r="Q4" s="9" t="n">
        <v>1.82</v>
      </c>
      <c r="R4" s="18" t="n">
        <v>84</v>
      </c>
      <c r="S4" s="18" t="n">
        <v>0</v>
      </c>
      <c r="T4" s="18" t="n">
        <v>84</v>
      </c>
      <c r="U4" s="9" t="n">
        <v>7.2315</v>
      </c>
      <c r="V4" s="9" t="n">
        <v>0</v>
      </c>
      <c r="W4" s="9" t="n">
        <v>7.2315</v>
      </c>
      <c r="X4" s="11" t="n">
        <v>3.4149</v>
      </c>
      <c r="Y4" s="11" t="n">
        <v>0</v>
      </c>
      <c r="Z4" s="11" t="n">
        <v>3.4149</v>
      </c>
      <c r="AA4" s="42" t="n">
        <v>-103.45</v>
      </c>
      <c r="AB4" s="42" t="n">
        <v>48.62</v>
      </c>
      <c r="AC4" s="42" t="n">
        <v>15977.47</v>
      </c>
      <c r="AD4" s="42" t="n">
        <v>13.88</v>
      </c>
      <c r="AE4" s="42" t="n">
        <v>0</v>
      </c>
      <c r="AF4" s="42" t="n">
        <v>1.95</v>
      </c>
      <c r="AG4" s="42" t="n">
        <v>2</v>
      </c>
      <c r="AH4" s="43" t="n">
        <v>672</v>
      </c>
      <c r="AI4" s="43" t="n">
        <v>1</v>
      </c>
      <c r="AJ4" s="42" t="n">
        <v>1.9</v>
      </c>
      <c r="AK4" s="42" t="n">
        <v>3.22</v>
      </c>
      <c r="AL4" s="42" t="n">
        <v>32.78</v>
      </c>
      <c r="AM4" s="42" t="n">
        <v>0</v>
      </c>
      <c r="AN4" s="18" t="n">
        <v>782</v>
      </c>
      <c r="AO4" s="18" t="n">
        <v>305</v>
      </c>
      <c r="AP4" s="18" t="n">
        <v>196</v>
      </c>
      <c r="AQ4" s="42" t="n">
        <v>1.9017</v>
      </c>
      <c r="AR4" s="42" t="n">
        <v>1.6873</v>
      </c>
      <c r="AS4" s="42" t="n">
        <v>4.9553</v>
      </c>
      <c r="AT4" s="11" t="n">
        <v>8.4402</v>
      </c>
      <c r="AU4" s="11" t="n">
        <v>2.9208</v>
      </c>
      <c r="AV4" s="11" t="n">
        <v>5.5122</v>
      </c>
    </row>
    <row r="5" customFormat="false" ht="12.8" hidden="false" customHeight="false" outlineLevel="0" collapsed="false">
      <c r="A5" s="40" t="n">
        <v>14506</v>
      </c>
      <c r="B5" s="41" t="n">
        <v>20160917</v>
      </c>
      <c r="C5" s="40" t="n">
        <v>12048</v>
      </c>
      <c r="D5" s="41" t="n">
        <v>1</v>
      </c>
      <c r="E5" s="9" t="n">
        <v>-90.7</v>
      </c>
      <c r="F5" s="9" t="n">
        <v>37.53</v>
      </c>
      <c r="G5" s="9" t="n">
        <v>1421.87</v>
      </c>
      <c r="H5" s="9" t="n">
        <v>6.88</v>
      </c>
      <c r="I5" s="9" t="n">
        <v>0</v>
      </c>
      <c r="J5" s="9" t="n">
        <v>0.45</v>
      </c>
      <c r="K5" s="9" t="n">
        <v>0.8</v>
      </c>
      <c r="L5" s="17" t="n">
        <v>354</v>
      </c>
      <c r="M5" s="17" t="n">
        <v>1</v>
      </c>
      <c r="N5" s="9" t="n">
        <v>26.26</v>
      </c>
      <c r="O5" s="9" t="n">
        <v>34.7</v>
      </c>
      <c r="P5" s="9" t="n">
        <v>137.02</v>
      </c>
      <c r="Q5" s="9" t="n">
        <v>0.32</v>
      </c>
      <c r="R5" s="18" t="n">
        <v>58</v>
      </c>
      <c r="S5" s="18" t="n">
        <v>0</v>
      </c>
      <c r="T5" s="18" t="n">
        <v>58</v>
      </c>
      <c r="U5" s="9" t="n">
        <v>26.2646</v>
      </c>
      <c r="V5" s="9" t="n">
        <v>0</v>
      </c>
      <c r="W5" s="9" t="n">
        <v>26.2646</v>
      </c>
      <c r="X5" s="11" t="n">
        <v>10.3736</v>
      </c>
      <c r="Y5" s="11" t="n">
        <v>0</v>
      </c>
      <c r="Z5" s="11" t="n">
        <v>10.3736</v>
      </c>
      <c r="AA5" s="42" t="n">
        <v>-90.23</v>
      </c>
      <c r="AB5" s="42" t="n">
        <v>39.05</v>
      </c>
      <c r="AC5" s="42" t="n">
        <v>80633.49</v>
      </c>
      <c r="AD5" s="42" t="n">
        <v>13.62</v>
      </c>
      <c r="AE5" s="42" t="n">
        <v>0</v>
      </c>
      <c r="AF5" s="42" t="n">
        <v>4.2</v>
      </c>
      <c r="AG5" s="42" t="n">
        <v>4.45</v>
      </c>
      <c r="AH5" s="43" t="n">
        <v>180</v>
      </c>
      <c r="AI5" s="43" t="n">
        <v>1</v>
      </c>
      <c r="AJ5" s="42" t="n">
        <v>2.82</v>
      </c>
      <c r="AK5" s="42" t="n">
        <v>6.6</v>
      </c>
      <c r="AL5" s="42" t="n">
        <v>137.02</v>
      </c>
      <c r="AM5" s="42" t="n">
        <v>0</v>
      </c>
      <c r="AN5" s="18" t="n">
        <v>3359</v>
      </c>
      <c r="AO5" s="18" t="n">
        <v>2682</v>
      </c>
      <c r="AP5" s="18" t="n">
        <v>396</v>
      </c>
      <c r="AQ5" s="42" t="n">
        <v>2.8223</v>
      </c>
      <c r="AR5" s="42" t="n">
        <v>2.2985</v>
      </c>
      <c r="AS5" s="42" t="n">
        <v>8.3484</v>
      </c>
      <c r="AT5" s="11" t="n">
        <v>63.2155</v>
      </c>
      <c r="AU5" s="11" t="n">
        <v>41.1055</v>
      </c>
      <c r="AV5" s="11" t="n">
        <v>22.0446</v>
      </c>
    </row>
    <row r="6" customFormat="false" ht="12.8" hidden="false" customHeight="false" outlineLevel="0" collapsed="false">
      <c r="A6" s="40" t="n">
        <v>14506</v>
      </c>
      <c r="B6" s="41" t="n">
        <v>20160917</v>
      </c>
      <c r="C6" s="40" t="n">
        <v>12048</v>
      </c>
      <c r="D6" s="41" t="n">
        <v>2</v>
      </c>
      <c r="E6" s="9" t="n">
        <v>-90.07</v>
      </c>
      <c r="F6" s="9" t="n">
        <v>37.97</v>
      </c>
      <c r="G6" s="9" t="n">
        <v>1267.05</v>
      </c>
      <c r="H6" s="9" t="n">
        <v>7.12</v>
      </c>
      <c r="I6" s="9" t="n">
        <v>0</v>
      </c>
      <c r="J6" s="9" t="n">
        <v>0.6</v>
      </c>
      <c r="K6" s="9" t="n">
        <v>0.6</v>
      </c>
      <c r="L6" s="17" t="n">
        <v>115</v>
      </c>
      <c r="M6" s="17" t="n">
        <v>1</v>
      </c>
      <c r="N6" s="9" t="n">
        <v>11.52</v>
      </c>
      <c r="O6" s="9" t="n">
        <v>14.6</v>
      </c>
      <c r="P6" s="9" t="n">
        <v>66.08</v>
      </c>
      <c r="Q6" s="9" t="n">
        <v>0.31</v>
      </c>
      <c r="R6" s="18" t="n">
        <v>52</v>
      </c>
      <c r="S6" s="18" t="n">
        <v>0</v>
      </c>
      <c r="T6" s="18" t="n">
        <v>52</v>
      </c>
      <c r="U6" s="9" t="n">
        <v>11.5181</v>
      </c>
      <c r="V6" s="9" t="n">
        <v>0</v>
      </c>
      <c r="W6" s="9" t="n">
        <v>11.5181</v>
      </c>
      <c r="X6" s="11" t="n">
        <v>4.0539</v>
      </c>
      <c r="Y6" s="11" t="n">
        <v>0</v>
      </c>
      <c r="Z6" s="11" t="n">
        <v>4.0539</v>
      </c>
      <c r="AA6" s="42" t="n">
        <v>-90.23</v>
      </c>
      <c r="AB6" s="42" t="n">
        <v>39.05</v>
      </c>
      <c r="AC6" s="42" t="n">
        <v>80633.49</v>
      </c>
      <c r="AD6" s="42" t="n">
        <v>13.62</v>
      </c>
      <c r="AE6" s="42" t="n">
        <v>0</v>
      </c>
      <c r="AF6" s="42" t="n">
        <v>4.2</v>
      </c>
      <c r="AG6" s="42" t="n">
        <v>4.45</v>
      </c>
      <c r="AH6" s="43" t="n">
        <v>180</v>
      </c>
      <c r="AI6" s="43" t="n">
        <v>1</v>
      </c>
      <c r="AJ6" s="42" t="n">
        <v>2.82</v>
      </c>
      <c r="AK6" s="42" t="n">
        <v>6.6</v>
      </c>
      <c r="AL6" s="42" t="n">
        <v>137.02</v>
      </c>
      <c r="AM6" s="42" t="n">
        <v>0</v>
      </c>
      <c r="AN6" s="18"/>
      <c r="AO6" s="18"/>
      <c r="AP6" s="18"/>
      <c r="AQ6" s="42" t="n">
        <v>2.8223</v>
      </c>
      <c r="AR6" s="42" t="n">
        <v>2.2985</v>
      </c>
      <c r="AS6" s="42" t="n">
        <v>8.3484</v>
      </c>
      <c r="AT6" s="11"/>
      <c r="AU6" s="11"/>
      <c r="AV6" s="11"/>
    </row>
    <row r="7" customFormat="false" ht="12.8" hidden="false" customHeight="false" outlineLevel="0" collapsed="false">
      <c r="A7" s="40" t="n">
        <v>19946</v>
      </c>
      <c r="B7" s="41" t="n">
        <v>20170901</v>
      </c>
      <c r="C7" s="40" t="n">
        <v>183109</v>
      </c>
      <c r="D7" s="41" t="n">
        <v>1</v>
      </c>
      <c r="E7" s="9" t="n">
        <v>-97.02</v>
      </c>
      <c r="F7" s="9" t="n">
        <v>52.88</v>
      </c>
      <c r="G7" s="9" t="n">
        <v>1958.92</v>
      </c>
      <c r="H7" s="9" t="n">
        <v>5.38</v>
      </c>
      <c r="I7" s="9" t="n">
        <v>0.12</v>
      </c>
      <c r="J7" s="9" t="n">
        <v>1.2</v>
      </c>
      <c r="K7" s="9" t="n">
        <v>0.5</v>
      </c>
      <c r="L7" s="17" t="n">
        <v>239</v>
      </c>
      <c r="M7" s="17" t="n">
        <v>1</v>
      </c>
      <c r="N7" s="9" t="n">
        <v>24.81</v>
      </c>
      <c r="O7" s="9" t="n">
        <v>32.15</v>
      </c>
      <c r="P7" s="9" t="n">
        <v>175.31</v>
      </c>
      <c r="Q7" s="9" t="n">
        <v>0.53</v>
      </c>
      <c r="R7" s="18" t="n">
        <v>105</v>
      </c>
      <c r="S7" s="18" t="n">
        <v>0</v>
      </c>
      <c r="T7" s="18" t="n">
        <v>105</v>
      </c>
      <c r="U7" s="9" t="n">
        <v>24.8083</v>
      </c>
      <c r="V7" s="9" t="n">
        <v>0</v>
      </c>
      <c r="W7" s="9" t="n">
        <v>24.8083</v>
      </c>
      <c r="X7" s="11" t="n">
        <v>13.4993</v>
      </c>
      <c r="Y7" s="11" t="n">
        <v>0</v>
      </c>
      <c r="Z7" s="11" t="n">
        <v>13.4993</v>
      </c>
      <c r="AA7" s="42" t="n">
        <v>-96.15</v>
      </c>
      <c r="AB7" s="42" t="n">
        <v>53.12</v>
      </c>
      <c r="AC7" s="42" t="n">
        <v>17825.28</v>
      </c>
      <c r="AD7" s="42" t="n">
        <v>10.75</v>
      </c>
      <c r="AE7" s="42" t="n">
        <v>0</v>
      </c>
      <c r="AF7" s="42" t="n">
        <v>3.75</v>
      </c>
      <c r="AG7" s="42" t="n">
        <v>2.1</v>
      </c>
      <c r="AH7" s="43" t="n">
        <v>270</v>
      </c>
      <c r="AI7" s="43" t="n">
        <v>1</v>
      </c>
      <c r="AJ7" s="42" t="n">
        <v>5.34</v>
      </c>
      <c r="AK7" s="42" t="n">
        <v>13.57</v>
      </c>
      <c r="AL7" s="42" t="n">
        <v>175.31</v>
      </c>
      <c r="AM7" s="42" t="n">
        <v>0</v>
      </c>
      <c r="AN7" s="18" t="n">
        <v>961</v>
      </c>
      <c r="AO7" s="18" t="n">
        <v>445</v>
      </c>
      <c r="AP7" s="18" t="n">
        <v>289</v>
      </c>
      <c r="AQ7" s="42" t="n">
        <v>5.3431</v>
      </c>
      <c r="AR7" s="42" t="n">
        <v>3.1064</v>
      </c>
      <c r="AS7" s="42" t="n">
        <v>12.9741</v>
      </c>
      <c r="AT7" s="11" t="n">
        <v>26.4564</v>
      </c>
      <c r="AU7" s="11" t="n">
        <v>7.1224</v>
      </c>
      <c r="AV7" s="11" t="n">
        <v>19.319</v>
      </c>
    </row>
    <row r="8" customFormat="false" ht="12.8" hidden="false" customHeight="false" outlineLevel="0" collapsed="false">
      <c r="R8" s="44"/>
      <c r="S8" s="44"/>
      <c r="T8" s="44"/>
      <c r="X8" s="45"/>
      <c r="Y8" s="45"/>
      <c r="Z8" s="45"/>
      <c r="AN8" s="44"/>
      <c r="AO8" s="44"/>
      <c r="AP8" s="44"/>
      <c r="AT8" s="45"/>
      <c r="AU8" s="45"/>
      <c r="AV8" s="45"/>
    </row>
    <row r="9" s="3" customFormat="true" ht="12.8" hidden="false" customHeight="false" outlineLevel="0" collapsed="false">
      <c r="A9" s="46"/>
      <c r="C9" s="46"/>
      <c r="E9" s="47"/>
      <c r="F9" s="47"/>
      <c r="G9" s="47"/>
      <c r="H9" s="47"/>
      <c r="I9" s="47"/>
      <c r="J9" s="47"/>
      <c r="K9" s="47"/>
      <c r="N9" s="47"/>
      <c r="O9" s="47"/>
      <c r="P9" s="47"/>
      <c r="Q9" s="47"/>
      <c r="R9" s="48" t="n">
        <f aca="false">AVERAGE(R4:R7)</f>
        <v>74.75</v>
      </c>
      <c r="S9" s="48" t="n">
        <f aca="false">AVERAGE(S4:S7)</f>
        <v>0</v>
      </c>
      <c r="T9" s="48" t="n">
        <f aca="false">AVERAGE(T4:T7)</f>
        <v>74.75</v>
      </c>
      <c r="U9" s="49"/>
      <c r="V9" s="49"/>
      <c r="W9" s="49"/>
      <c r="X9" s="50" t="n">
        <f aca="false">AVERAGE(X4:X7)</f>
        <v>7.835425</v>
      </c>
      <c r="Y9" s="50" t="n">
        <f aca="false">AVERAGE(Y4:Y7)</f>
        <v>0</v>
      </c>
      <c r="Z9" s="50" t="n">
        <f aca="false">AVERAGE(Z4:Z7)</f>
        <v>7.835425</v>
      </c>
      <c r="AA9" s="47"/>
      <c r="AB9" s="47"/>
      <c r="AC9" s="47"/>
      <c r="AD9" s="47"/>
      <c r="AE9" s="47"/>
      <c r="AF9" s="47"/>
      <c r="AG9" s="47"/>
      <c r="AJ9" s="47"/>
      <c r="AK9" s="47"/>
      <c r="AL9" s="47"/>
      <c r="AM9" s="47"/>
      <c r="AN9" s="48" t="n">
        <f aca="false">AVERAGE(AN4:AN7)</f>
        <v>1700.66666666667</v>
      </c>
      <c r="AO9" s="48" t="n">
        <f aca="false">AVERAGE(AO4:AO7)</f>
        <v>1144</v>
      </c>
      <c r="AP9" s="48" t="n">
        <f aca="false">AVERAGE(AP4:AP7)</f>
        <v>293.666666666667</v>
      </c>
      <c r="AQ9" s="49"/>
      <c r="AR9" s="49"/>
      <c r="AS9" s="49"/>
      <c r="AT9" s="50" t="n">
        <f aca="false">AVERAGE(AT4:AT7)</f>
        <v>32.7040333333333</v>
      </c>
      <c r="AU9" s="50" t="n">
        <f aca="false">AVERAGE(AU4:AU7)</f>
        <v>17.0495666666667</v>
      </c>
      <c r="AV9" s="50" t="n">
        <f aca="false">AVERAGE(AV4:AV7)</f>
        <v>15.6252666666667</v>
      </c>
    </row>
  </sheetData>
  <mergeCells count="7">
    <mergeCell ref="A1:D2"/>
    <mergeCell ref="E1:Z1"/>
    <mergeCell ref="AA1:AV1"/>
    <mergeCell ref="E2:M2"/>
    <mergeCell ref="N2:Z2"/>
    <mergeCell ref="AA2:AI2"/>
    <mergeCell ref="AJ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855</TotalTime>
  <Application>LibreOffice/5.2.7.2$Linux_X86_64 LibreOffice_project/20m0$Build-2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>Stacy Brodzik</cp:lastModifiedBy>
  <dcterms:modified xsi:type="dcterms:W3CDTF">2018-05-21T16:39:40Z</dcterms:modified>
  <cp:revision>135</cp:revision>
  <dc:subject/>
  <dc:title/>
</cp:coreProperties>
</file>